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_4g1lt8b\04_Freizeit\Golf\TomTom\"/>
    </mc:Choice>
  </mc:AlternateContent>
  <xr:revisionPtr revIDLastSave="0" documentId="13_ncr:1_{236C8602-C55E-4E71-9016-08679B9BE177}" xr6:coauthVersionLast="40" xr6:coauthVersionMax="40" xr10:uidLastSave="{00000000-0000-0000-0000-000000000000}"/>
  <bookViews>
    <workbookView xWindow="240" yWindow="150" windowWidth="21315" windowHeight="16935" tabRatio="406" activeTab="1" xr2:uid="{00000000-000D-0000-FFFF-FFFF00000000}"/>
  </bookViews>
  <sheets>
    <sheet name="Dogleg" sheetId="1" r:id="rId1"/>
    <sheet name="Grün" sheetId="4" r:id="rId2"/>
    <sheet name="Ellipse" sheetId="5" r:id="rId3"/>
    <sheet name="Tabelle2" sheetId="2" r:id="rId4"/>
    <sheet name="Tabelle3" sheetId="3" r:id="rId5"/>
  </sheets>
  <definedNames>
    <definedName name="A_Achse">Ellipse!$C$2</definedName>
    <definedName name="B_Achse">Ellipse!$C$3</definedName>
    <definedName name="CosPhi">Ellipse!$J$1</definedName>
    <definedName name="Delta_XY" localSheetId="2">Ellipse!$A$4</definedName>
    <definedName name="Delta_XY" localSheetId="1">Grün!$A$2</definedName>
    <definedName name="Delta_XY">Dogleg!$A$4</definedName>
    <definedName name="DogL1" localSheetId="2">Ellipse!#REF!</definedName>
    <definedName name="DogL1" localSheetId="1">Grün!#REF!</definedName>
    <definedName name="DogL1">Dogleg!$C$1</definedName>
    <definedName name="DogL2" localSheetId="2">Ellipse!#REF!</definedName>
    <definedName name="DogL2" localSheetId="1">Grün!#REF!</definedName>
    <definedName name="DogL2">Dogleg!$C$2</definedName>
    <definedName name="EllipsenPhi">Ellipse!$C$1</definedName>
    <definedName name="EntfAZ" localSheetId="2">Ellipse!#REF!</definedName>
    <definedName name="EntfAZ" localSheetId="1">Grün!#REF!</definedName>
    <definedName name="EntfAZ">Dogleg!$I$2</definedName>
    <definedName name="GrünRadius" localSheetId="2">Ellipse!$C$3</definedName>
    <definedName name="GrünRadius">Grün!$C$1</definedName>
    <definedName name="K1Stern">Ellipse!$L$1</definedName>
    <definedName name="K2Stern">Ellipse!$L$2</definedName>
    <definedName name="K3Stern">Ellipse!$L$3</definedName>
    <definedName name="SinPhi">Ellipse!$H$1</definedName>
    <definedName name="WPhi" localSheetId="2">Ellipse!$C$3</definedName>
    <definedName name="WPhi" localSheetId="1">Grün!$C$1</definedName>
    <definedName name="WPhi">Dogleg!$C$3</definedName>
  </definedNames>
  <calcPr calcId="181029"/>
</workbook>
</file>

<file path=xl/calcChain.xml><?xml version="1.0" encoding="utf-8"?>
<calcChain xmlns="http://schemas.openxmlformats.org/spreadsheetml/2006/main">
  <c r="AB18" i="4" l="1"/>
  <c r="AC18" i="4"/>
  <c r="AD18" i="4"/>
  <c r="AE18" i="4"/>
  <c r="AF18" i="4"/>
  <c r="AG18" i="4"/>
  <c r="AH18" i="4"/>
  <c r="AI18" i="4"/>
  <c r="AJ18" i="4"/>
  <c r="AK18" i="4"/>
  <c r="AA18" i="4"/>
  <c r="AF22" i="4"/>
  <c r="AB65" i="5"/>
  <c r="M67" i="5"/>
  <c r="M66" i="5"/>
  <c r="P65" i="5"/>
  <c r="O65" i="5"/>
  <c r="M52" i="5"/>
  <c r="M51" i="5"/>
  <c r="P50" i="5"/>
  <c r="O50" i="5"/>
  <c r="M37" i="5"/>
  <c r="M36" i="5"/>
  <c r="M22" i="5"/>
  <c r="M21" i="5"/>
  <c r="O35" i="5"/>
  <c r="O20" i="5"/>
  <c r="P5" i="5"/>
  <c r="AB5" i="5" s="1"/>
  <c r="O5" i="5"/>
  <c r="AA50" i="5" s="1"/>
  <c r="J1" i="5"/>
  <c r="H1" i="5"/>
  <c r="L3" i="5" s="1"/>
  <c r="C6" i="5"/>
  <c r="A7" i="5"/>
  <c r="C7" i="5" s="1"/>
  <c r="D5" i="5"/>
  <c r="AA19" i="4"/>
  <c r="M20" i="4"/>
  <c r="M21" i="4" s="1"/>
  <c r="M22" i="4" s="1"/>
  <c r="M23" i="4" s="1"/>
  <c r="M24" i="4" s="1"/>
  <c r="M25" i="4" s="1"/>
  <c r="M26" i="4" s="1"/>
  <c r="M27" i="4" s="1"/>
  <c r="M28" i="4" s="1"/>
  <c r="M29" i="4" s="1"/>
  <c r="P18" i="4"/>
  <c r="O18" i="4"/>
  <c r="O19" i="4"/>
  <c r="AA3" i="4"/>
  <c r="O3" i="4"/>
  <c r="D3" i="4"/>
  <c r="AB19" i="4" s="1"/>
  <c r="I3" i="1"/>
  <c r="D5" i="1"/>
  <c r="P5" i="1" s="1"/>
  <c r="O5" i="1"/>
  <c r="I1" i="1"/>
  <c r="I2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L2" i="5" l="1"/>
  <c r="AB7" i="5" s="1"/>
  <c r="H2" i="5"/>
  <c r="H3" i="5" s="1"/>
  <c r="AA5" i="5"/>
  <c r="L1" i="5"/>
  <c r="AB20" i="5"/>
  <c r="AB50" i="5"/>
  <c r="P19" i="4"/>
  <c r="AA65" i="5"/>
  <c r="AA20" i="5"/>
  <c r="AA35" i="5"/>
  <c r="P35" i="5"/>
  <c r="P20" i="5"/>
  <c r="AB35" i="5"/>
  <c r="AA36" i="5"/>
  <c r="AA37" i="5"/>
  <c r="AA6" i="5"/>
  <c r="AB37" i="5"/>
  <c r="AA38" i="5"/>
  <c r="AB38" i="5"/>
  <c r="AC38" i="5"/>
  <c r="AB36" i="5"/>
  <c r="O36" i="5"/>
  <c r="P36" i="5"/>
  <c r="P37" i="5"/>
  <c r="O37" i="5"/>
  <c r="Q36" i="5"/>
  <c r="O7" i="5"/>
  <c r="O6" i="5"/>
  <c r="P7" i="5"/>
  <c r="Q7" i="5"/>
  <c r="P8" i="5"/>
  <c r="P6" i="5"/>
  <c r="D7" i="5"/>
  <c r="D6" i="5"/>
  <c r="E5" i="5"/>
  <c r="A8" i="5"/>
  <c r="E3" i="4"/>
  <c r="AB3" i="4"/>
  <c r="P3" i="4"/>
  <c r="E5" i="1"/>
  <c r="Q5" i="1" s="1"/>
  <c r="O12" i="1"/>
  <c r="O6" i="1"/>
  <c r="C6" i="1"/>
  <c r="P17" i="1"/>
  <c r="C23" i="1"/>
  <c r="C20" i="1"/>
  <c r="C12" i="1"/>
  <c r="O25" i="1"/>
  <c r="O17" i="1"/>
  <c r="O9" i="1"/>
  <c r="AA5" i="1"/>
  <c r="O22" i="1"/>
  <c r="O14" i="1"/>
  <c r="C9" i="1"/>
  <c r="C22" i="1"/>
  <c r="C14" i="1"/>
  <c r="O19" i="1"/>
  <c r="O11" i="1"/>
  <c r="O24" i="1"/>
  <c r="O16" i="1"/>
  <c r="O8" i="1"/>
  <c r="C17" i="1"/>
  <c r="C19" i="1"/>
  <c r="C11" i="1"/>
  <c r="C24" i="1"/>
  <c r="C16" i="1"/>
  <c r="C8" i="1"/>
  <c r="O21" i="1"/>
  <c r="O13" i="1"/>
  <c r="C21" i="1"/>
  <c r="C13" i="1"/>
  <c r="O26" i="1"/>
  <c r="O18" i="1"/>
  <c r="O10" i="1"/>
  <c r="C26" i="1"/>
  <c r="C18" i="1"/>
  <c r="C10" i="1"/>
  <c r="O23" i="1"/>
  <c r="O15" i="1"/>
  <c r="O7" i="1"/>
  <c r="C25" i="1"/>
  <c r="C15" i="1"/>
  <c r="C7" i="1"/>
  <c r="O20" i="1"/>
  <c r="AB22" i="5" l="1"/>
  <c r="AB52" i="5"/>
  <c r="Q39" i="5"/>
  <c r="P38" i="5"/>
  <c r="AB8" i="5"/>
  <c r="C8" i="5"/>
  <c r="M38" i="5"/>
  <c r="M53" i="5"/>
  <c r="M23" i="5"/>
  <c r="M68" i="5"/>
  <c r="O8" i="5"/>
  <c r="Q8" i="5"/>
  <c r="O38" i="5"/>
  <c r="Q37" i="5"/>
  <c r="AA7" i="5"/>
  <c r="AB67" i="5"/>
  <c r="Q20" i="5"/>
  <c r="Q65" i="5"/>
  <c r="Q35" i="5"/>
  <c r="Q50" i="5"/>
  <c r="Q5" i="5"/>
  <c r="AC36" i="5"/>
  <c r="AB6" i="5"/>
  <c r="AA8" i="5"/>
  <c r="AC37" i="5"/>
  <c r="Q6" i="5"/>
  <c r="Q38" i="5"/>
  <c r="AA21" i="5"/>
  <c r="AA51" i="5" s="1"/>
  <c r="AA66" i="5" s="1"/>
  <c r="P21" i="5"/>
  <c r="P51" i="5" s="1"/>
  <c r="P66" i="5" s="1"/>
  <c r="O23" i="5"/>
  <c r="O53" i="5" s="1"/>
  <c r="O68" i="5" s="1"/>
  <c r="Q23" i="5"/>
  <c r="Q53" i="5" s="1"/>
  <c r="Q68" i="5" s="1"/>
  <c r="P22" i="5"/>
  <c r="P52" i="5" s="1"/>
  <c r="P67" i="5" s="1"/>
  <c r="O22" i="5"/>
  <c r="O52" i="5" s="1"/>
  <c r="O67" i="5" s="1"/>
  <c r="Q22" i="5"/>
  <c r="Q52" i="5" s="1"/>
  <c r="Q67" i="5" s="1"/>
  <c r="O21" i="5"/>
  <c r="O51" i="5" s="1"/>
  <c r="O66" i="5" s="1"/>
  <c r="P23" i="5"/>
  <c r="P53" i="5" s="1"/>
  <c r="Q21" i="5"/>
  <c r="Q51" i="5" s="1"/>
  <c r="Q66" i="5" s="1"/>
  <c r="D8" i="5"/>
  <c r="E8" i="5"/>
  <c r="E6" i="5"/>
  <c r="E7" i="5"/>
  <c r="F5" i="5"/>
  <c r="Q3" i="4"/>
  <c r="AC19" i="4"/>
  <c r="Q19" i="4"/>
  <c r="Q18" i="4"/>
  <c r="A9" i="5"/>
  <c r="AC39" i="5" s="1"/>
  <c r="F3" i="4"/>
  <c r="AC3" i="4"/>
  <c r="F5" i="1"/>
  <c r="G5" i="1" s="1"/>
  <c r="R5" i="1"/>
  <c r="P15" i="1"/>
  <c r="P7" i="1"/>
  <c r="D24" i="1"/>
  <c r="P14" i="1"/>
  <c r="P13" i="1"/>
  <c r="P20" i="1"/>
  <c r="P10" i="1"/>
  <c r="P16" i="1"/>
  <c r="D25" i="1"/>
  <c r="D13" i="1"/>
  <c r="D8" i="1"/>
  <c r="D19" i="1"/>
  <c r="P19" i="1"/>
  <c r="D7" i="1"/>
  <c r="AA26" i="1"/>
  <c r="AA6" i="1"/>
  <c r="AA12" i="1"/>
  <c r="D11" i="1"/>
  <c r="D14" i="1"/>
  <c r="P6" i="1"/>
  <c r="P9" i="1"/>
  <c r="D15" i="1"/>
  <c r="D18" i="1"/>
  <c r="D21" i="1"/>
  <c r="P11" i="1"/>
  <c r="D12" i="1"/>
  <c r="AB5" i="1"/>
  <c r="D10" i="1"/>
  <c r="P26" i="1"/>
  <c r="P21" i="1"/>
  <c r="P18" i="1"/>
  <c r="D16" i="1"/>
  <c r="P24" i="1"/>
  <c r="D6" i="1"/>
  <c r="P22" i="1"/>
  <c r="D20" i="1"/>
  <c r="D23" i="1"/>
  <c r="D26" i="1"/>
  <c r="AA23" i="1"/>
  <c r="AA20" i="1"/>
  <c r="AA19" i="1"/>
  <c r="AA14" i="1"/>
  <c r="AA10" i="1"/>
  <c r="AA24" i="1"/>
  <c r="D22" i="1"/>
  <c r="P25" i="1"/>
  <c r="D9" i="1"/>
  <c r="AA22" i="1"/>
  <c r="AA9" i="1"/>
  <c r="AA8" i="1"/>
  <c r="AA7" i="1"/>
  <c r="AA18" i="1"/>
  <c r="P8" i="1"/>
  <c r="AA13" i="1"/>
  <c r="D17" i="1"/>
  <c r="AB17" i="1" s="1"/>
  <c r="P12" i="1"/>
  <c r="AA17" i="1"/>
  <c r="P23" i="1"/>
  <c r="AA16" i="1"/>
  <c r="AA21" i="1"/>
  <c r="AA25" i="1"/>
  <c r="AA15" i="1"/>
  <c r="AA11" i="1"/>
  <c r="AB23" i="5" l="1"/>
  <c r="AB53" i="5"/>
  <c r="AB68" i="5" s="1"/>
  <c r="AC50" i="5"/>
  <c r="AC5" i="5"/>
  <c r="AC65" i="5"/>
  <c r="AC20" i="5"/>
  <c r="AC35" i="5"/>
  <c r="AC6" i="5"/>
  <c r="AC7" i="5"/>
  <c r="AC8" i="5"/>
  <c r="R35" i="5"/>
  <c r="R50" i="5"/>
  <c r="R65" i="5"/>
  <c r="R5" i="5"/>
  <c r="R20" i="5"/>
  <c r="AD39" i="5"/>
  <c r="R36" i="5"/>
  <c r="R8" i="5"/>
  <c r="R23" i="5" s="1"/>
  <c r="AD36" i="5"/>
  <c r="AD37" i="5"/>
  <c r="R6" i="5"/>
  <c r="R21" i="5" s="1"/>
  <c r="R39" i="5"/>
  <c r="R7" i="5"/>
  <c r="R22" i="5" s="1"/>
  <c r="R52" i="5" s="1"/>
  <c r="AD38" i="5"/>
  <c r="R37" i="5"/>
  <c r="R38" i="5"/>
  <c r="R53" i="5"/>
  <c r="R68" i="5" s="1"/>
  <c r="P68" i="5"/>
  <c r="AA23" i="5"/>
  <c r="AA53" i="5" s="1"/>
  <c r="AA68" i="5" s="1"/>
  <c r="AB21" i="5"/>
  <c r="AB51" i="5"/>
  <c r="AB66" i="5" s="1"/>
  <c r="AA22" i="5"/>
  <c r="AA52" i="5"/>
  <c r="AA67" i="5" s="1"/>
  <c r="E9" i="5"/>
  <c r="M54" i="5"/>
  <c r="M69" i="5"/>
  <c r="M24" i="5"/>
  <c r="M39" i="5"/>
  <c r="AC9" i="5"/>
  <c r="O39" i="5"/>
  <c r="P39" i="5"/>
  <c r="P9" i="5"/>
  <c r="P24" i="5" s="1"/>
  <c r="P54" i="5" s="1"/>
  <c r="AB9" i="5"/>
  <c r="AA39" i="5"/>
  <c r="AD9" i="5"/>
  <c r="AD24" i="5" s="1"/>
  <c r="Q9" i="5"/>
  <c r="Q24" i="5" s="1"/>
  <c r="Q54" i="5" s="1"/>
  <c r="Q69" i="5" s="1"/>
  <c r="R9" i="5"/>
  <c r="R24" i="5" s="1"/>
  <c r="R54" i="5" s="1"/>
  <c r="AA9" i="5"/>
  <c r="AB39" i="5"/>
  <c r="S9" i="5"/>
  <c r="S24" i="5" s="1"/>
  <c r="S54" i="5" s="1"/>
  <c r="O9" i="5"/>
  <c r="O24" i="5" s="1"/>
  <c r="O54" i="5" s="1"/>
  <c r="O69" i="5" s="1"/>
  <c r="F8" i="5"/>
  <c r="F7" i="5"/>
  <c r="F9" i="5"/>
  <c r="F6" i="5"/>
  <c r="D9" i="5"/>
  <c r="C9" i="5"/>
  <c r="G5" i="5"/>
  <c r="A10" i="5"/>
  <c r="AD40" i="5" s="1"/>
  <c r="R18" i="4"/>
  <c r="G3" i="4"/>
  <c r="R3" i="4"/>
  <c r="AD3" i="4"/>
  <c r="AB24" i="1"/>
  <c r="H5" i="1"/>
  <c r="H16" i="1" s="1"/>
  <c r="S5" i="1"/>
  <c r="AB21" i="1"/>
  <c r="AB13" i="1"/>
  <c r="AB25" i="1"/>
  <c r="AB19" i="1"/>
  <c r="AB20" i="1"/>
  <c r="AB15" i="1"/>
  <c r="AB7" i="1"/>
  <c r="AB14" i="1"/>
  <c r="AB10" i="1"/>
  <c r="AB26" i="1"/>
  <c r="AB16" i="1"/>
  <c r="AB8" i="1"/>
  <c r="AB9" i="1"/>
  <c r="AB6" i="1"/>
  <c r="AB12" i="1"/>
  <c r="AB11" i="1"/>
  <c r="AB22" i="1"/>
  <c r="AB18" i="1"/>
  <c r="AB23" i="1"/>
  <c r="E18" i="1"/>
  <c r="E20" i="1"/>
  <c r="AC5" i="1"/>
  <c r="Q16" i="1"/>
  <c r="E21" i="1"/>
  <c r="Q15" i="1"/>
  <c r="E17" i="1"/>
  <c r="Q11" i="1"/>
  <c r="E23" i="1"/>
  <c r="Q17" i="1"/>
  <c r="E11" i="1"/>
  <c r="E19" i="1"/>
  <c r="E10" i="1"/>
  <c r="E25" i="1"/>
  <c r="Q7" i="1"/>
  <c r="Q20" i="1"/>
  <c r="E12" i="1"/>
  <c r="Q22" i="1"/>
  <c r="Q6" i="1"/>
  <c r="Q8" i="1"/>
  <c r="Q26" i="1"/>
  <c r="Q18" i="1"/>
  <c r="Q19" i="1"/>
  <c r="Q24" i="1"/>
  <c r="Q13" i="1"/>
  <c r="E24" i="1"/>
  <c r="Q21" i="1"/>
  <c r="E26" i="1"/>
  <c r="E7" i="1"/>
  <c r="Q9" i="1"/>
  <c r="E6" i="1"/>
  <c r="E22" i="1"/>
  <c r="E16" i="1"/>
  <c r="Q23" i="1"/>
  <c r="E15" i="1"/>
  <c r="E13" i="1"/>
  <c r="Q12" i="1"/>
  <c r="Q25" i="1"/>
  <c r="AC25" i="1" s="1"/>
  <c r="Q14" i="1"/>
  <c r="E9" i="1"/>
  <c r="E14" i="1"/>
  <c r="E8" i="1"/>
  <c r="Q10" i="1"/>
  <c r="AC24" i="5" l="1"/>
  <c r="AC54" i="5"/>
  <c r="AC69" i="5" s="1"/>
  <c r="AA24" i="5"/>
  <c r="AA54" i="5" s="1"/>
  <c r="AA69" i="5" s="1"/>
  <c r="F10" i="5"/>
  <c r="M40" i="5"/>
  <c r="M70" i="5"/>
  <c r="M55" i="5"/>
  <c r="M25" i="5"/>
  <c r="P10" i="5"/>
  <c r="P25" i="5" s="1"/>
  <c r="P55" i="5" s="1"/>
  <c r="P40" i="5"/>
  <c r="AD10" i="5"/>
  <c r="O40" i="5"/>
  <c r="Q10" i="5"/>
  <c r="AA40" i="5"/>
  <c r="O10" i="5"/>
  <c r="AA10" i="5"/>
  <c r="Q40" i="5"/>
  <c r="R10" i="5"/>
  <c r="AE10" i="5"/>
  <c r="AE25" i="5" s="1"/>
  <c r="T10" i="5"/>
  <c r="T25" i="5" s="1"/>
  <c r="T55" i="5" s="1"/>
  <c r="AB40" i="5"/>
  <c r="AB10" i="5"/>
  <c r="AC10" i="5"/>
  <c r="S10" i="5"/>
  <c r="S25" i="5" s="1"/>
  <c r="S55" i="5" s="1"/>
  <c r="S70" i="5" s="1"/>
  <c r="AC40" i="5"/>
  <c r="R69" i="5"/>
  <c r="AB24" i="5"/>
  <c r="AB54" i="5" s="1"/>
  <c r="AB69" i="5" s="1"/>
  <c r="R51" i="5"/>
  <c r="R40" i="5"/>
  <c r="AC23" i="5"/>
  <c r="AC53" i="5" s="1"/>
  <c r="AC68" i="5" s="1"/>
  <c r="S50" i="5"/>
  <c r="S20" i="5"/>
  <c r="S5" i="5"/>
  <c r="H5" i="5"/>
  <c r="S65" i="5"/>
  <c r="S35" i="5"/>
  <c r="AE37" i="5"/>
  <c r="S7" i="5"/>
  <c r="S22" i="5" s="1"/>
  <c r="S52" i="5" s="1"/>
  <c r="S8" i="5"/>
  <c r="S23" i="5" s="1"/>
  <c r="S53" i="5" s="1"/>
  <c r="S39" i="5"/>
  <c r="S69" i="5" s="1"/>
  <c r="S37" i="5"/>
  <c r="S38" i="5"/>
  <c r="AE39" i="5"/>
  <c r="S40" i="5"/>
  <c r="S6" i="5"/>
  <c r="S21" i="5" s="1"/>
  <c r="S51" i="5" s="1"/>
  <c r="S36" i="5"/>
  <c r="AE36" i="5"/>
  <c r="AE40" i="5"/>
  <c r="AE38" i="5"/>
  <c r="P69" i="5"/>
  <c r="AC22" i="5"/>
  <c r="AC52" i="5" s="1"/>
  <c r="AC67" i="5" s="1"/>
  <c r="AD50" i="5"/>
  <c r="AD20" i="5"/>
  <c r="AD5" i="5"/>
  <c r="AD65" i="5"/>
  <c r="AD35" i="5"/>
  <c r="AD7" i="5"/>
  <c r="AD6" i="5"/>
  <c r="AD8" i="5"/>
  <c r="AD54" i="5"/>
  <c r="AD69" i="5" s="1"/>
  <c r="AC21" i="5"/>
  <c r="AC51" i="5" s="1"/>
  <c r="AC66" i="5" s="1"/>
  <c r="G8" i="5"/>
  <c r="G10" i="5"/>
  <c r="G7" i="5"/>
  <c r="G9" i="5"/>
  <c r="G6" i="5"/>
  <c r="H10" i="5"/>
  <c r="H7" i="5"/>
  <c r="H9" i="5"/>
  <c r="H6" i="5"/>
  <c r="C10" i="5"/>
  <c r="D10" i="5"/>
  <c r="E10" i="5"/>
  <c r="I5" i="5"/>
  <c r="S18" i="4"/>
  <c r="A11" i="5"/>
  <c r="S41" i="5" s="1"/>
  <c r="S3" i="4"/>
  <c r="H3" i="4"/>
  <c r="AE3" i="4"/>
  <c r="AC14" i="1"/>
  <c r="I5" i="1"/>
  <c r="T5" i="1"/>
  <c r="AC12" i="1"/>
  <c r="AC18" i="1"/>
  <c r="AC16" i="1"/>
  <c r="AC8" i="1"/>
  <c r="AC9" i="1"/>
  <c r="AC15" i="1"/>
  <c r="AC24" i="1"/>
  <c r="AC20" i="1"/>
  <c r="AC11" i="1"/>
  <c r="F6" i="1"/>
  <c r="F13" i="1"/>
  <c r="R9" i="1"/>
  <c r="F19" i="1"/>
  <c r="R24" i="1"/>
  <c r="R21" i="1"/>
  <c r="F8" i="1"/>
  <c r="R10" i="1"/>
  <c r="R23" i="1"/>
  <c r="F15" i="1"/>
  <c r="R11" i="1"/>
  <c r="R12" i="1"/>
  <c r="F23" i="1"/>
  <c r="R25" i="1"/>
  <c r="F25" i="1"/>
  <c r="F16" i="1"/>
  <c r="R26" i="1"/>
  <c r="F12" i="1"/>
  <c r="R6" i="1"/>
  <c r="R22" i="1"/>
  <c r="F24" i="1"/>
  <c r="R15" i="1"/>
  <c r="F7" i="1"/>
  <c r="AD5" i="1"/>
  <c r="F17" i="1"/>
  <c r="F11" i="1"/>
  <c r="R8" i="1"/>
  <c r="F22" i="1"/>
  <c r="F21" i="1"/>
  <c r="R17" i="1"/>
  <c r="F10" i="1"/>
  <c r="F20" i="1"/>
  <c r="R13" i="1"/>
  <c r="R14" i="1"/>
  <c r="R19" i="1"/>
  <c r="R18" i="1"/>
  <c r="F18" i="1"/>
  <c r="R7" i="1"/>
  <c r="R20" i="1"/>
  <c r="F14" i="1"/>
  <c r="F9" i="1"/>
  <c r="F26" i="1"/>
  <c r="R16" i="1"/>
  <c r="AC7" i="1"/>
  <c r="AC26" i="1"/>
  <c r="AC23" i="1"/>
  <c r="AC22" i="1"/>
  <c r="AC17" i="1"/>
  <c r="AC19" i="1"/>
  <c r="AC13" i="1"/>
  <c r="AC10" i="1"/>
  <c r="AC21" i="1"/>
  <c r="AC6" i="1"/>
  <c r="T35" i="5" l="1"/>
  <c r="AF51" i="5"/>
  <c r="AF21" i="5"/>
  <c r="T50" i="5"/>
  <c r="T65" i="5"/>
  <c r="T5" i="5"/>
  <c r="T20" i="5"/>
  <c r="AF37" i="5"/>
  <c r="AF40" i="5"/>
  <c r="T37" i="5"/>
  <c r="AF39" i="5"/>
  <c r="T40" i="5"/>
  <c r="T7" i="5"/>
  <c r="T22" i="5" s="1"/>
  <c r="T52" i="5" s="1"/>
  <c r="T36" i="5"/>
  <c r="T6" i="5"/>
  <c r="T21" i="5" s="1"/>
  <c r="T51" i="5" s="1"/>
  <c r="T41" i="5"/>
  <c r="T38" i="5"/>
  <c r="AF36" i="5"/>
  <c r="T39" i="5"/>
  <c r="T54" i="5"/>
  <c r="AF38" i="5"/>
  <c r="AF41" i="5"/>
  <c r="T8" i="5"/>
  <c r="T23" i="5" s="1"/>
  <c r="T9" i="5"/>
  <c r="T24" i="5" s="1"/>
  <c r="Q25" i="5"/>
  <c r="Q55" i="5" s="1"/>
  <c r="Q70" i="5" s="1"/>
  <c r="M41" i="5"/>
  <c r="M56" i="5"/>
  <c r="M71" i="5"/>
  <c r="M26" i="5"/>
  <c r="AC41" i="5"/>
  <c r="AA11" i="5"/>
  <c r="Q41" i="5"/>
  <c r="P11" i="5"/>
  <c r="P26" i="5" s="1"/>
  <c r="P56" i="5" s="1"/>
  <c r="O11" i="5"/>
  <c r="O41" i="5"/>
  <c r="P41" i="5"/>
  <c r="Q11" i="5"/>
  <c r="Q26" i="5" s="1"/>
  <c r="Q56" i="5" s="1"/>
  <c r="Q71" i="5" s="1"/>
  <c r="AA41" i="5"/>
  <c r="AB11" i="5"/>
  <c r="S11" i="5"/>
  <c r="S26" i="5" s="1"/>
  <c r="S56" i="5" s="1"/>
  <c r="S71" i="5" s="1"/>
  <c r="AD11" i="5"/>
  <c r="AF11" i="5"/>
  <c r="AF26" i="5" s="1"/>
  <c r="AB41" i="5"/>
  <c r="AE11" i="5"/>
  <c r="T11" i="5"/>
  <c r="T26" i="5" s="1"/>
  <c r="T56" i="5" s="1"/>
  <c r="T71" i="5" s="1"/>
  <c r="R11" i="5"/>
  <c r="R26" i="5" s="1"/>
  <c r="R56" i="5" s="1"/>
  <c r="AC11" i="5"/>
  <c r="R41" i="5"/>
  <c r="AD41" i="5"/>
  <c r="U50" i="5"/>
  <c r="U5" i="5"/>
  <c r="U65" i="5"/>
  <c r="U20" i="5"/>
  <c r="U35" i="5"/>
  <c r="U39" i="5"/>
  <c r="U37" i="5"/>
  <c r="AG38" i="5"/>
  <c r="AG42" i="5"/>
  <c r="U41" i="5"/>
  <c r="AG36" i="5"/>
  <c r="AG40" i="5"/>
  <c r="U38" i="5"/>
  <c r="U36" i="5"/>
  <c r="U40" i="5"/>
  <c r="AG41" i="5"/>
  <c r="AG39" i="5"/>
  <c r="AG37" i="5"/>
  <c r="AE5" i="5"/>
  <c r="AE35" i="5"/>
  <c r="AE50" i="5"/>
  <c r="AE65" i="5"/>
  <c r="AE20" i="5"/>
  <c r="AE6" i="5"/>
  <c r="AE7" i="5"/>
  <c r="AE8" i="5"/>
  <c r="AE9" i="5"/>
  <c r="R25" i="5"/>
  <c r="R55" i="5" s="1"/>
  <c r="R70" i="5" s="1"/>
  <c r="AC25" i="5"/>
  <c r="AC55" i="5"/>
  <c r="AC70" i="5" s="1"/>
  <c r="AD25" i="5"/>
  <c r="AD55" i="5" s="1"/>
  <c r="AD70" i="5" s="1"/>
  <c r="AD23" i="5"/>
  <c r="AD53" i="5"/>
  <c r="AD68" i="5" s="1"/>
  <c r="AB25" i="5"/>
  <c r="AB55" i="5" s="1"/>
  <c r="AB70" i="5" s="1"/>
  <c r="AA25" i="5"/>
  <c r="AA55" i="5"/>
  <c r="AA70" i="5" s="1"/>
  <c r="G11" i="5"/>
  <c r="AD21" i="5"/>
  <c r="AD51" i="5"/>
  <c r="O25" i="5"/>
  <c r="O55" i="5" s="1"/>
  <c r="O70" i="5" s="1"/>
  <c r="H8" i="5"/>
  <c r="AD22" i="5"/>
  <c r="AD52" i="5"/>
  <c r="AE41" i="5"/>
  <c r="P70" i="5"/>
  <c r="AE55" i="5"/>
  <c r="AE70" i="5" s="1"/>
  <c r="T70" i="5"/>
  <c r="U6" i="5"/>
  <c r="U10" i="5"/>
  <c r="U7" i="5"/>
  <c r="U11" i="5"/>
  <c r="U8" i="5"/>
  <c r="U9" i="5"/>
  <c r="C11" i="5"/>
  <c r="D11" i="5"/>
  <c r="E11" i="5"/>
  <c r="F11" i="5"/>
  <c r="H11" i="5"/>
  <c r="I7" i="5"/>
  <c r="I12" i="5"/>
  <c r="I9" i="5"/>
  <c r="I6" i="5"/>
  <c r="I8" i="5"/>
  <c r="I11" i="5"/>
  <c r="I10" i="5"/>
  <c r="J5" i="5"/>
  <c r="A12" i="5"/>
  <c r="AF42" i="5" s="1"/>
  <c r="T18" i="4"/>
  <c r="AF3" i="4"/>
  <c r="T3" i="4"/>
  <c r="I3" i="4"/>
  <c r="U5" i="1"/>
  <c r="J5" i="1"/>
  <c r="AD7" i="1"/>
  <c r="AD20" i="1"/>
  <c r="AD19" i="1"/>
  <c r="AD13" i="1"/>
  <c r="AD25" i="1"/>
  <c r="AD26" i="1"/>
  <c r="AD23" i="1"/>
  <c r="AD8" i="1"/>
  <c r="AD16" i="1"/>
  <c r="G6" i="1"/>
  <c r="G8" i="1"/>
  <c r="G13" i="1"/>
  <c r="S25" i="1"/>
  <c r="S18" i="1"/>
  <c r="G10" i="1"/>
  <c r="G7" i="1"/>
  <c r="G23" i="1"/>
  <c r="S16" i="1"/>
  <c r="S11" i="1"/>
  <c r="G17" i="1"/>
  <c r="G24" i="1"/>
  <c r="S7" i="1"/>
  <c r="S20" i="1"/>
  <c r="G20" i="1"/>
  <c r="AE5" i="1"/>
  <c r="S21" i="1"/>
  <c r="G26" i="1"/>
  <c r="S17" i="1"/>
  <c r="AE17" i="1" s="1"/>
  <c r="S6" i="1"/>
  <c r="S22" i="1"/>
  <c r="S10" i="1"/>
  <c r="S26" i="1"/>
  <c r="S23" i="1"/>
  <c r="S9" i="1"/>
  <c r="G14" i="1"/>
  <c r="S24" i="1"/>
  <c r="G11" i="1"/>
  <c r="G16" i="1"/>
  <c r="S12" i="1"/>
  <c r="G12" i="1"/>
  <c r="G22" i="1"/>
  <c r="S8" i="1"/>
  <c r="S13" i="1"/>
  <c r="G18" i="1"/>
  <c r="G21" i="1"/>
  <c r="S14" i="1"/>
  <c r="G19" i="1"/>
  <c r="S15" i="1"/>
  <c r="G15" i="1"/>
  <c r="G9" i="1"/>
  <c r="G25" i="1"/>
  <c r="S19" i="1"/>
  <c r="AD24" i="1"/>
  <c r="AD17" i="1"/>
  <c r="AD15" i="1"/>
  <c r="AD21" i="1"/>
  <c r="AD10" i="1"/>
  <c r="AD14" i="1"/>
  <c r="AD6" i="1"/>
  <c r="AD11" i="1"/>
  <c r="AD9" i="1"/>
  <c r="AD18" i="1"/>
  <c r="AD22" i="1"/>
  <c r="AD12" i="1"/>
  <c r="AG35" i="5" l="1"/>
  <c r="AG65" i="5"/>
  <c r="AG5" i="5"/>
  <c r="AG50" i="5"/>
  <c r="AG20" i="5"/>
  <c r="AG8" i="5"/>
  <c r="AG7" i="5"/>
  <c r="AG6" i="5"/>
  <c r="AG9" i="5"/>
  <c r="AG10" i="5"/>
  <c r="AE26" i="5"/>
  <c r="AE56" i="5"/>
  <c r="AE71" i="5" s="1"/>
  <c r="AF71" i="5"/>
  <c r="AF56" i="5"/>
  <c r="AE24" i="5"/>
  <c r="AE54" i="5"/>
  <c r="AE69" i="5" s="1"/>
  <c r="AD26" i="5"/>
  <c r="AD56" i="5" s="1"/>
  <c r="AD71" i="5" s="1"/>
  <c r="AF35" i="5"/>
  <c r="AF50" i="5"/>
  <c r="AF5" i="5"/>
  <c r="AF65" i="5"/>
  <c r="AF20" i="5"/>
  <c r="AF7" i="5"/>
  <c r="AF8" i="5"/>
  <c r="AF9" i="5"/>
  <c r="AF10" i="5"/>
  <c r="AE23" i="5"/>
  <c r="AE53" i="5"/>
  <c r="O26" i="5"/>
  <c r="O56" i="5"/>
  <c r="O71" i="5" s="1"/>
  <c r="T53" i="5"/>
  <c r="T69" i="5"/>
  <c r="AE22" i="5"/>
  <c r="AE52" i="5"/>
  <c r="AC26" i="5"/>
  <c r="AC56" i="5"/>
  <c r="AC71" i="5" s="1"/>
  <c r="AB26" i="5"/>
  <c r="AB56" i="5" s="1"/>
  <c r="AB71" i="5" s="1"/>
  <c r="P71" i="5"/>
  <c r="M72" i="5"/>
  <c r="M57" i="5"/>
  <c r="M27" i="5"/>
  <c r="M42" i="5"/>
  <c r="AB42" i="5"/>
  <c r="P42" i="5"/>
  <c r="AE12" i="5"/>
  <c r="AG12" i="5"/>
  <c r="AA42" i="5"/>
  <c r="T12" i="5"/>
  <c r="T27" i="5" s="1"/>
  <c r="T57" i="5" s="1"/>
  <c r="T72" i="5" s="1"/>
  <c r="S12" i="5"/>
  <c r="S27" i="5" s="1"/>
  <c r="S57" i="5" s="1"/>
  <c r="AD12" i="5"/>
  <c r="P12" i="5"/>
  <c r="P27" i="5" s="1"/>
  <c r="P57" i="5" s="1"/>
  <c r="P72" i="5" s="1"/>
  <c r="Q12" i="5"/>
  <c r="Q27" i="5" s="1"/>
  <c r="Q57" i="5" s="1"/>
  <c r="Q72" i="5" s="1"/>
  <c r="AC12" i="5"/>
  <c r="O42" i="5"/>
  <c r="AA12" i="5"/>
  <c r="AF12" i="5"/>
  <c r="AB12" i="5"/>
  <c r="Q42" i="5"/>
  <c r="O12" i="5"/>
  <c r="O27" i="5" s="1"/>
  <c r="O57" i="5" s="1"/>
  <c r="R12" i="5"/>
  <c r="R27" i="5" s="1"/>
  <c r="R57" i="5" s="1"/>
  <c r="R72" i="5" s="1"/>
  <c r="AC42" i="5"/>
  <c r="R42" i="5"/>
  <c r="AD42" i="5"/>
  <c r="S42" i="5"/>
  <c r="AE42" i="5"/>
  <c r="AE21" i="5"/>
  <c r="AE51" i="5" s="1"/>
  <c r="R71" i="5"/>
  <c r="T42" i="5"/>
  <c r="V35" i="5"/>
  <c r="V50" i="5"/>
  <c r="V65" i="5"/>
  <c r="V20" i="5"/>
  <c r="V5" i="5"/>
  <c r="AH38" i="5"/>
  <c r="V42" i="5"/>
  <c r="V36" i="5"/>
  <c r="V40" i="5"/>
  <c r="AH40" i="5"/>
  <c r="AH36" i="5"/>
  <c r="V41" i="5"/>
  <c r="AH41" i="5"/>
  <c r="V39" i="5"/>
  <c r="AH39" i="5"/>
  <c r="AH42" i="5"/>
  <c r="V37" i="5"/>
  <c r="V38" i="5"/>
  <c r="AH37" i="5"/>
  <c r="U12" i="5"/>
  <c r="U27" i="5" s="1"/>
  <c r="U57" i="5" s="1"/>
  <c r="U72" i="5" s="1"/>
  <c r="U42" i="5"/>
  <c r="AG11" i="5"/>
  <c r="AA26" i="5"/>
  <c r="AA56" i="5" s="1"/>
  <c r="AA71" i="5" s="1"/>
  <c r="U24" i="5"/>
  <c r="U54" i="5" s="1"/>
  <c r="U69" i="5" s="1"/>
  <c r="U23" i="5"/>
  <c r="U53" i="5" s="1"/>
  <c r="U21" i="5"/>
  <c r="U51" i="5" s="1"/>
  <c r="U25" i="5"/>
  <c r="U55" i="5" s="1"/>
  <c r="U70" i="5" s="1"/>
  <c r="U22" i="5"/>
  <c r="U52" i="5" s="1"/>
  <c r="U26" i="5"/>
  <c r="U56" i="5" s="1"/>
  <c r="U71" i="5" s="1"/>
  <c r="V10" i="5"/>
  <c r="V7" i="5"/>
  <c r="V8" i="5"/>
  <c r="V12" i="5"/>
  <c r="V6" i="5"/>
  <c r="V9" i="5"/>
  <c r="V11" i="5"/>
  <c r="J7" i="5"/>
  <c r="J12" i="5"/>
  <c r="J9" i="5"/>
  <c r="J6" i="5"/>
  <c r="J11" i="5"/>
  <c r="J8" i="5"/>
  <c r="J10" i="5"/>
  <c r="D12" i="5"/>
  <c r="C12" i="5"/>
  <c r="E12" i="5"/>
  <c r="F12" i="5"/>
  <c r="G12" i="5"/>
  <c r="H12" i="5"/>
  <c r="A13" i="5"/>
  <c r="K5" i="5"/>
  <c r="U18" i="4"/>
  <c r="U3" i="4"/>
  <c r="AG3" i="4"/>
  <c r="J3" i="4"/>
  <c r="AE23" i="1"/>
  <c r="AE10" i="1"/>
  <c r="V5" i="1"/>
  <c r="K5" i="1"/>
  <c r="AE8" i="1"/>
  <c r="AE9" i="1"/>
  <c r="AE13" i="1"/>
  <c r="AE21" i="1"/>
  <c r="AE16" i="1"/>
  <c r="AE11" i="1"/>
  <c r="AE24" i="1"/>
  <c r="AE15" i="1"/>
  <c r="AE14" i="1"/>
  <c r="AE22" i="1"/>
  <c r="AE7" i="1"/>
  <c r="AE18" i="1"/>
  <c r="AE12" i="1"/>
  <c r="AE20" i="1"/>
  <c r="T24" i="1"/>
  <c r="AF5" i="1"/>
  <c r="H14" i="1"/>
  <c r="T13" i="1"/>
  <c r="T26" i="1"/>
  <c r="H21" i="1"/>
  <c r="H10" i="1"/>
  <c r="H9" i="1"/>
  <c r="T19" i="1"/>
  <c r="H19" i="1"/>
  <c r="T15" i="1"/>
  <c r="H15" i="1"/>
  <c r="T16" i="1"/>
  <c r="H24" i="1"/>
  <c r="H18" i="1"/>
  <c r="T12" i="1"/>
  <c r="T17" i="1"/>
  <c r="H20" i="1"/>
  <c r="H8" i="1"/>
  <c r="T18" i="1"/>
  <c r="H26" i="1"/>
  <c r="H12" i="1"/>
  <c r="H22" i="1"/>
  <c r="H7" i="1"/>
  <c r="T6" i="1"/>
  <c r="T22" i="1"/>
  <c r="T9" i="1"/>
  <c r="H17" i="1"/>
  <c r="H11" i="1"/>
  <c r="T7" i="1"/>
  <c r="T11" i="1"/>
  <c r="T8" i="1"/>
  <c r="T21" i="1"/>
  <c r="H13" i="1"/>
  <c r="T23" i="1"/>
  <c r="H6" i="1"/>
  <c r="T10" i="1"/>
  <c r="H23" i="1"/>
  <c r="H25" i="1"/>
  <c r="T20" i="1"/>
  <c r="T25" i="1"/>
  <c r="T14" i="1"/>
  <c r="AF14" i="1" s="1"/>
  <c r="AE26" i="1"/>
  <c r="AE19" i="1"/>
  <c r="AE6" i="1"/>
  <c r="AE25" i="1"/>
  <c r="M28" i="5" l="1"/>
  <c r="M43" i="5"/>
  <c r="M58" i="5"/>
  <c r="M73" i="5"/>
  <c r="AC43" i="5"/>
  <c r="AD13" i="5"/>
  <c r="Q43" i="5"/>
  <c r="T13" i="5"/>
  <c r="T28" i="5" s="1"/>
  <c r="T58" i="5" s="1"/>
  <c r="P13" i="5"/>
  <c r="P28" i="5" s="1"/>
  <c r="P58" i="5" s="1"/>
  <c r="AH13" i="5"/>
  <c r="AB43" i="5"/>
  <c r="AA13" i="5"/>
  <c r="O43" i="5"/>
  <c r="R13" i="5"/>
  <c r="R28" i="5" s="1"/>
  <c r="R58" i="5" s="1"/>
  <c r="R73" i="5" s="1"/>
  <c r="AG13" i="5"/>
  <c r="AA43" i="5"/>
  <c r="P43" i="5"/>
  <c r="AF13" i="5"/>
  <c r="AE13" i="5"/>
  <c r="AB13" i="5"/>
  <c r="O13" i="5"/>
  <c r="O28" i="5" s="1"/>
  <c r="O58" i="5" s="1"/>
  <c r="O73" i="5" s="1"/>
  <c r="AC13" i="5"/>
  <c r="S13" i="5"/>
  <c r="S28" i="5" s="1"/>
  <c r="S58" i="5" s="1"/>
  <c r="Q13" i="5"/>
  <c r="Q28" i="5" s="1"/>
  <c r="Q58" i="5" s="1"/>
  <c r="Q73" i="5" s="1"/>
  <c r="AD43" i="5"/>
  <c r="R43" i="5"/>
  <c r="S43" i="5"/>
  <c r="AE43" i="5"/>
  <c r="T43" i="5"/>
  <c r="U13" i="5"/>
  <c r="U28" i="5" s="1"/>
  <c r="U58" i="5" s="1"/>
  <c r="AF43" i="5"/>
  <c r="AG43" i="5"/>
  <c r="U43" i="5"/>
  <c r="AH43" i="5"/>
  <c r="AA27" i="5"/>
  <c r="AA57" i="5"/>
  <c r="S72" i="5"/>
  <c r="AG23" i="5"/>
  <c r="AG53" i="5" s="1"/>
  <c r="AH65" i="5"/>
  <c r="AH20" i="5"/>
  <c r="AH5" i="5"/>
  <c r="AH35" i="5"/>
  <c r="AH50" i="5"/>
  <c r="AH6" i="5"/>
  <c r="AH8" i="5"/>
  <c r="AH7" i="5"/>
  <c r="AH9" i="5"/>
  <c r="AH10" i="5"/>
  <c r="AH11" i="5"/>
  <c r="V43" i="5"/>
  <c r="AC27" i="5"/>
  <c r="AC57" i="5" s="1"/>
  <c r="AC72" i="5" s="1"/>
  <c r="AA72" i="5"/>
  <c r="AG27" i="5"/>
  <c r="AG57" i="5" s="1"/>
  <c r="AG72" i="5" s="1"/>
  <c r="AE27" i="5"/>
  <c r="AE57" i="5" s="1"/>
  <c r="AE72" i="5" s="1"/>
  <c r="AF25" i="5"/>
  <c r="AF55" i="5" s="1"/>
  <c r="AF70" i="5" s="1"/>
  <c r="AG25" i="5"/>
  <c r="AG55" i="5"/>
  <c r="AG70" i="5" s="1"/>
  <c r="O72" i="5"/>
  <c r="AF24" i="5"/>
  <c r="AF54" i="5" s="1"/>
  <c r="AF69" i="5" s="1"/>
  <c r="AG24" i="5"/>
  <c r="AG54" i="5" s="1"/>
  <c r="AG69" i="5" s="1"/>
  <c r="W65" i="5"/>
  <c r="W20" i="5"/>
  <c r="W5" i="5"/>
  <c r="AI13" i="5" s="1"/>
  <c r="W50" i="5"/>
  <c r="W35" i="5"/>
  <c r="AI42" i="5"/>
  <c r="AI43" i="5"/>
  <c r="W38" i="5"/>
  <c r="AI41" i="5"/>
  <c r="AI39" i="5"/>
  <c r="W43" i="5"/>
  <c r="AI38" i="5"/>
  <c r="AI44" i="5"/>
  <c r="AI36" i="5"/>
  <c r="W40" i="5"/>
  <c r="W41" i="5"/>
  <c r="W42" i="5"/>
  <c r="AI37" i="5"/>
  <c r="AI40" i="5"/>
  <c r="W37" i="5"/>
  <c r="W39" i="5"/>
  <c r="W36" i="5"/>
  <c r="V13" i="5"/>
  <c r="V28" i="5" s="1"/>
  <c r="V58" i="5" s="1"/>
  <c r="V73" i="5" s="1"/>
  <c r="AB27" i="5"/>
  <c r="AB57" i="5"/>
  <c r="AB72" i="5" s="1"/>
  <c r="AD27" i="5"/>
  <c r="AD57" i="5" s="1"/>
  <c r="AD72" i="5" s="1"/>
  <c r="AF23" i="5"/>
  <c r="AF53" i="5" s="1"/>
  <c r="AG21" i="5"/>
  <c r="AG51" i="5" s="1"/>
  <c r="AG26" i="5"/>
  <c r="AG56" i="5"/>
  <c r="AG71" i="5" s="1"/>
  <c r="AF27" i="5"/>
  <c r="AF57" i="5" s="1"/>
  <c r="AF72" i="5" s="1"/>
  <c r="AH12" i="5"/>
  <c r="AF22" i="5"/>
  <c r="AF52" i="5"/>
  <c r="AG22" i="5"/>
  <c r="AG52" i="5" s="1"/>
  <c r="V24" i="5"/>
  <c r="V54" i="5" s="1"/>
  <c r="V69" i="5" s="1"/>
  <c r="V25" i="5"/>
  <c r="V55" i="5" s="1"/>
  <c r="V70" i="5" s="1"/>
  <c r="V26" i="5"/>
  <c r="V56" i="5" s="1"/>
  <c r="V71" i="5" s="1"/>
  <c r="V22" i="5"/>
  <c r="V52" i="5" s="1"/>
  <c r="V23" i="5"/>
  <c r="V53" i="5" s="1"/>
  <c r="V68" i="5" s="1"/>
  <c r="V27" i="5"/>
  <c r="V57" i="5" s="1"/>
  <c r="V72" i="5" s="1"/>
  <c r="V21" i="5"/>
  <c r="V51" i="5" s="1"/>
  <c r="W7" i="5"/>
  <c r="W11" i="5"/>
  <c r="W8" i="5"/>
  <c r="W12" i="5"/>
  <c r="W9" i="5"/>
  <c r="W13" i="5"/>
  <c r="W6" i="5"/>
  <c r="W10" i="5"/>
  <c r="C13" i="5"/>
  <c r="D13" i="5"/>
  <c r="E13" i="5"/>
  <c r="F13" i="5"/>
  <c r="H13" i="5"/>
  <c r="G13" i="5"/>
  <c r="I13" i="5"/>
  <c r="J13" i="5"/>
  <c r="K9" i="5"/>
  <c r="K6" i="5"/>
  <c r="K11" i="5"/>
  <c r="K8" i="5"/>
  <c r="K7" i="5"/>
  <c r="K13" i="5"/>
  <c r="K12" i="5"/>
  <c r="K10" i="5"/>
  <c r="V18" i="4"/>
  <c r="A14" i="5"/>
  <c r="W14" i="5" s="1"/>
  <c r="L5" i="5"/>
  <c r="AH3" i="4"/>
  <c r="V3" i="4"/>
  <c r="K3" i="4"/>
  <c r="AF10" i="1"/>
  <c r="W5" i="1"/>
  <c r="L5" i="1"/>
  <c r="AF8" i="1"/>
  <c r="AF26" i="1"/>
  <c r="AF23" i="1"/>
  <c r="AF18" i="1"/>
  <c r="AF13" i="1"/>
  <c r="AF11" i="1"/>
  <c r="AF12" i="1"/>
  <c r="AF20" i="1"/>
  <c r="AF17" i="1"/>
  <c r="AF19" i="1"/>
  <c r="AF24" i="1"/>
  <c r="AF21" i="1"/>
  <c r="U19" i="1"/>
  <c r="U8" i="1"/>
  <c r="U21" i="1"/>
  <c r="I19" i="1"/>
  <c r="I15" i="1"/>
  <c r="I14" i="1"/>
  <c r="I24" i="1"/>
  <c r="U10" i="1"/>
  <c r="I10" i="1"/>
  <c r="U25" i="1"/>
  <c r="U11" i="1"/>
  <c r="U24" i="1"/>
  <c r="I16" i="1"/>
  <c r="U26" i="1"/>
  <c r="U7" i="1"/>
  <c r="U12" i="1"/>
  <c r="U13" i="1"/>
  <c r="I13" i="1"/>
  <c r="I26" i="1"/>
  <c r="I7" i="1"/>
  <c r="I20" i="1"/>
  <c r="U14" i="1"/>
  <c r="I25" i="1"/>
  <c r="I17" i="1"/>
  <c r="I11" i="1"/>
  <c r="U23" i="1"/>
  <c r="U17" i="1"/>
  <c r="I23" i="1"/>
  <c r="U16" i="1"/>
  <c r="I8" i="1"/>
  <c r="AG5" i="1"/>
  <c r="U6" i="1"/>
  <c r="I6" i="1"/>
  <c r="I22" i="1"/>
  <c r="U18" i="1"/>
  <c r="I21" i="1"/>
  <c r="I18" i="1"/>
  <c r="I12" i="1"/>
  <c r="I9" i="1"/>
  <c r="U15" i="1"/>
  <c r="U20" i="1"/>
  <c r="U9" i="1"/>
  <c r="U22" i="1"/>
  <c r="AF9" i="1"/>
  <c r="AF16" i="1"/>
  <c r="AF7" i="1"/>
  <c r="AF25" i="1"/>
  <c r="AF6" i="1"/>
  <c r="AF22" i="1"/>
  <c r="AF15" i="1"/>
  <c r="AI28" i="5" l="1"/>
  <c r="AI58" i="5"/>
  <c r="AI73" i="5" s="1"/>
  <c r="AH26" i="5"/>
  <c r="AH56" i="5"/>
  <c r="AH71" i="5" s="1"/>
  <c r="S73" i="5"/>
  <c r="AG28" i="5"/>
  <c r="AG58" i="5" s="1"/>
  <c r="AG73" i="5" s="1"/>
  <c r="AH25" i="5"/>
  <c r="AH55" i="5" s="1"/>
  <c r="AH70" i="5" s="1"/>
  <c r="AH22" i="5"/>
  <c r="AH52" i="5"/>
  <c r="AB28" i="5"/>
  <c r="AB58" i="5"/>
  <c r="AB73" i="5" s="1"/>
  <c r="AA28" i="5"/>
  <c r="AA58" i="5" s="1"/>
  <c r="AA73" i="5" s="1"/>
  <c r="AD28" i="5"/>
  <c r="AD58" i="5"/>
  <c r="AH27" i="5"/>
  <c r="AH57" i="5"/>
  <c r="AH72" i="5" s="1"/>
  <c r="AI65" i="5"/>
  <c r="AI20" i="5"/>
  <c r="AI35" i="5"/>
  <c r="AI50" i="5"/>
  <c r="AI5" i="5"/>
  <c r="AI7" i="5"/>
  <c r="AI6" i="5"/>
  <c r="AI8" i="5"/>
  <c r="AI9" i="5"/>
  <c r="AI10" i="5"/>
  <c r="AI11" i="5"/>
  <c r="AI12" i="5"/>
  <c r="AH23" i="5"/>
  <c r="AH53" i="5"/>
  <c r="AH68" i="5" s="1"/>
  <c r="AD73" i="5"/>
  <c r="AE28" i="5"/>
  <c r="AE58" i="5" s="1"/>
  <c r="AE73" i="5" s="1"/>
  <c r="X35" i="5"/>
  <c r="X65" i="5"/>
  <c r="X20" i="5"/>
  <c r="X50" i="5"/>
  <c r="X5" i="5"/>
  <c r="AJ43" i="5"/>
  <c r="X40" i="5"/>
  <c r="X41" i="5"/>
  <c r="AJ42" i="5"/>
  <c r="X42" i="5"/>
  <c r="AJ37" i="5"/>
  <c r="AJ41" i="5"/>
  <c r="AJ44" i="5"/>
  <c r="X44" i="5"/>
  <c r="AJ39" i="5"/>
  <c r="X39" i="5"/>
  <c r="X38" i="5"/>
  <c r="AJ38" i="5"/>
  <c r="X37" i="5"/>
  <c r="AJ45" i="5"/>
  <c r="AJ40" i="5"/>
  <c r="X36" i="5"/>
  <c r="X43" i="5"/>
  <c r="AJ36" i="5"/>
  <c r="AH21" i="5"/>
  <c r="AH51" i="5"/>
  <c r="AF28" i="5"/>
  <c r="AF58" i="5" s="1"/>
  <c r="AF73" i="5" s="1"/>
  <c r="AH28" i="5"/>
  <c r="AH58" i="5"/>
  <c r="AH73" i="5" s="1"/>
  <c r="M59" i="5"/>
  <c r="M29" i="5"/>
  <c r="M74" i="5"/>
  <c r="M44" i="5"/>
  <c r="AE14" i="5"/>
  <c r="AA44" i="5"/>
  <c r="T14" i="5"/>
  <c r="T29" i="5" s="1"/>
  <c r="T59" i="5" s="1"/>
  <c r="AD14" i="5"/>
  <c r="R14" i="5"/>
  <c r="R29" i="5" s="1"/>
  <c r="R59" i="5" s="1"/>
  <c r="R74" i="5" s="1"/>
  <c r="S14" i="5"/>
  <c r="S29" i="5" s="1"/>
  <c r="S59" i="5" s="1"/>
  <c r="S74" i="5" s="1"/>
  <c r="AB14" i="5"/>
  <c r="O14" i="5"/>
  <c r="O29" i="5" s="1"/>
  <c r="O59" i="5" s="1"/>
  <c r="AC44" i="5"/>
  <c r="Q14" i="5"/>
  <c r="AI14" i="5"/>
  <c r="AH14" i="5"/>
  <c r="AB44" i="5"/>
  <c r="P44" i="5"/>
  <c r="AG14" i="5"/>
  <c r="AA14" i="5"/>
  <c r="AJ14" i="5"/>
  <c r="AJ29" i="5" s="1"/>
  <c r="AC14" i="5"/>
  <c r="O44" i="5"/>
  <c r="P14" i="5"/>
  <c r="P29" i="5" s="1"/>
  <c r="P59" i="5" s="1"/>
  <c r="P74" i="5" s="1"/>
  <c r="AF14" i="5"/>
  <c r="Q44" i="5"/>
  <c r="AD44" i="5"/>
  <c r="R44" i="5"/>
  <c r="AE44" i="5"/>
  <c r="S44" i="5"/>
  <c r="T44" i="5"/>
  <c r="AF44" i="5"/>
  <c r="U44" i="5"/>
  <c r="U14" i="5"/>
  <c r="AG44" i="5"/>
  <c r="V14" i="5"/>
  <c r="V29" i="5" s="1"/>
  <c r="V59" i="5" s="1"/>
  <c r="V44" i="5"/>
  <c r="AH44" i="5"/>
  <c r="W44" i="5"/>
  <c r="P73" i="5"/>
  <c r="AC28" i="5"/>
  <c r="AC58" i="5"/>
  <c r="AC73" i="5" s="1"/>
  <c r="AH24" i="5"/>
  <c r="AH54" i="5" s="1"/>
  <c r="AH69" i="5" s="1"/>
  <c r="U73" i="5"/>
  <c r="T73" i="5"/>
  <c r="W28" i="5"/>
  <c r="W58" i="5" s="1"/>
  <c r="W73" i="5" s="1"/>
  <c r="W21" i="5"/>
  <c r="W51" i="5" s="1"/>
  <c r="W66" i="5" s="1"/>
  <c r="W22" i="5"/>
  <c r="W52" i="5" s="1"/>
  <c r="W67" i="5" s="1"/>
  <c r="W25" i="5"/>
  <c r="W55" i="5" s="1"/>
  <c r="W70" i="5" s="1"/>
  <c r="W26" i="5"/>
  <c r="W56" i="5" s="1"/>
  <c r="W71" i="5" s="1"/>
  <c r="W29" i="5"/>
  <c r="W59" i="5" s="1"/>
  <c r="W74" i="5" s="1"/>
  <c r="W23" i="5"/>
  <c r="W53" i="5" s="1"/>
  <c r="W68" i="5" s="1"/>
  <c r="W27" i="5"/>
  <c r="W57" i="5"/>
  <c r="W72" i="5" s="1"/>
  <c r="W24" i="5"/>
  <c r="W54" i="5" s="1"/>
  <c r="W69" i="5" s="1"/>
  <c r="X7" i="5"/>
  <c r="X11" i="5"/>
  <c r="X15" i="5"/>
  <c r="X8" i="5"/>
  <c r="X9" i="5"/>
  <c r="X13" i="5"/>
  <c r="X6" i="5"/>
  <c r="X10" i="5"/>
  <c r="X14" i="5"/>
  <c r="X12" i="5"/>
  <c r="C14" i="5"/>
  <c r="D14" i="5"/>
  <c r="E14" i="5"/>
  <c r="F14" i="5"/>
  <c r="G14" i="5"/>
  <c r="H14" i="5"/>
  <c r="I14" i="5"/>
  <c r="J14" i="5"/>
  <c r="L14" i="5"/>
  <c r="L6" i="5"/>
  <c r="L11" i="5"/>
  <c r="L8" i="5"/>
  <c r="L13" i="5"/>
  <c r="L7" i="5"/>
  <c r="L9" i="5"/>
  <c r="L10" i="5"/>
  <c r="L12" i="5"/>
  <c r="K14" i="5"/>
  <c r="M5" i="5"/>
  <c r="AI19" i="4"/>
  <c r="W18" i="4"/>
  <c r="W19" i="4"/>
  <c r="A15" i="5"/>
  <c r="AI3" i="4"/>
  <c r="L3" i="4"/>
  <c r="W3" i="4"/>
  <c r="AG16" i="1"/>
  <c r="AG20" i="1"/>
  <c r="AG14" i="1"/>
  <c r="AG9" i="1"/>
  <c r="X5" i="1"/>
  <c r="M5" i="1"/>
  <c r="Y5" i="1" s="1"/>
  <c r="AG25" i="1"/>
  <c r="AG26" i="1"/>
  <c r="AG13" i="1"/>
  <c r="AG19" i="1"/>
  <c r="AG15" i="1"/>
  <c r="AG6" i="1"/>
  <c r="AG12" i="1"/>
  <c r="AG10" i="1"/>
  <c r="AG8" i="1"/>
  <c r="AG24" i="1"/>
  <c r="J6" i="1"/>
  <c r="V14" i="1"/>
  <c r="J24" i="1"/>
  <c r="V21" i="1"/>
  <c r="V10" i="1"/>
  <c r="V9" i="1"/>
  <c r="V20" i="1"/>
  <c r="J23" i="1"/>
  <c r="V16" i="1"/>
  <c r="J10" i="1"/>
  <c r="V17" i="1"/>
  <c r="J9" i="1"/>
  <c r="V26" i="1"/>
  <c r="V19" i="1"/>
  <c r="J11" i="1"/>
  <c r="V7" i="1"/>
  <c r="J25" i="1"/>
  <c r="J22" i="1"/>
  <c r="V8" i="1"/>
  <c r="J21" i="1"/>
  <c r="J15" i="1"/>
  <c r="V18" i="1"/>
  <c r="J18" i="1"/>
  <c r="V23" i="1"/>
  <c r="V12" i="1"/>
  <c r="J20" i="1"/>
  <c r="V6" i="1"/>
  <c r="V22" i="1"/>
  <c r="J12" i="1"/>
  <c r="V11" i="1"/>
  <c r="V24" i="1"/>
  <c r="AH5" i="1"/>
  <c r="J17" i="1"/>
  <c r="V13" i="1"/>
  <c r="J14" i="1"/>
  <c r="J19" i="1"/>
  <c r="J8" i="1"/>
  <c r="J13" i="1"/>
  <c r="J26" i="1"/>
  <c r="J7" i="1"/>
  <c r="J16" i="1"/>
  <c r="V15" i="1"/>
  <c r="V25" i="1"/>
  <c r="AG7" i="1"/>
  <c r="AG23" i="1"/>
  <c r="AG22" i="1"/>
  <c r="AG18" i="1"/>
  <c r="AG17" i="1"/>
  <c r="AG11" i="1"/>
  <c r="AG21" i="1"/>
  <c r="U29" i="5" l="1"/>
  <c r="U59" i="5" s="1"/>
  <c r="U74" i="5" s="1"/>
  <c r="AB29" i="5"/>
  <c r="AB59" i="5"/>
  <c r="AB74" i="5" s="1"/>
  <c r="AI24" i="5"/>
  <c r="AI54" i="5"/>
  <c r="AI69" i="5" s="1"/>
  <c r="AI23" i="5"/>
  <c r="AI53" i="5" s="1"/>
  <c r="AI68" i="5" s="1"/>
  <c r="L15" i="5"/>
  <c r="M30" i="5"/>
  <c r="M45" i="5"/>
  <c r="M75" i="5"/>
  <c r="M60" i="5"/>
  <c r="AB45" i="5"/>
  <c r="AA15" i="5"/>
  <c r="O45" i="5"/>
  <c r="O15" i="5"/>
  <c r="O30" i="5" s="1"/>
  <c r="O60" i="5" s="1"/>
  <c r="O75" i="5" s="1"/>
  <c r="P15" i="5"/>
  <c r="P30" i="5" s="1"/>
  <c r="P60" i="5" s="1"/>
  <c r="R15" i="5"/>
  <c r="R30" i="5" s="1"/>
  <c r="R60" i="5" s="1"/>
  <c r="AB15" i="5"/>
  <c r="AH15" i="5"/>
  <c r="AD15" i="5"/>
  <c r="AE15" i="5"/>
  <c r="AI15" i="5"/>
  <c r="AG15" i="5"/>
  <c r="AA45" i="5"/>
  <c r="T15" i="5"/>
  <c r="T30" i="5" s="1"/>
  <c r="T60" i="5" s="1"/>
  <c r="S15" i="5"/>
  <c r="AC15" i="5"/>
  <c r="Q15" i="5"/>
  <c r="Q30" i="5" s="1"/>
  <c r="Q60" i="5" s="1"/>
  <c r="AF15" i="5"/>
  <c r="P45" i="5"/>
  <c r="AJ15" i="5"/>
  <c r="AC45" i="5"/>
  <c r="Q45" i="5"/>
  <c r="R45" i="5"/>
  <c r="AD45" i="5"/>
  <c r="S45" i="5"/>
  <c r="AE45" i="5"/>
  <c r="AF45" i="5"/>
  <c r="U15" i="5"/>
  <c r="U30" i="5" s="1"/>
  <c r="U60" i="5" s="1"/>
  <c r="U45" i="5"/>
  <c r="AG45" i="5"/>
  <c r="T45" i="5"/>
  <c r="AH45" i="5"/>
  <c r="V45" i="5"/>
  <c r="V15" i="5"/>
  <c r="AI45" i="5"/>
  <c r="W45" i="5"/>
  <c r="W15" i="5"/>
  <c r="W30" i="5" s="1"/>
  <c r="W60" i="5" s="1"/>
  <c r="W75" i="5" s="1"/>
  <c r="AH29" i="5"/>
  <c r="AH59" i="5" s="1"/>
  <c r="AH74" i="5" s="1"/>
  <c r="AI21" i="5"/>
  <c r="AI51" i="5" s="1"/>
  <c r="AI66" i="5" s="1"/>
  <c r="AD29" i="5"/>
  <c r="AD59" i="5"/>
  <c r="AD74" i="5" s="1"/>
  <c r="AJ20" i="5"/>
  <c r="AJ50" i="5"/>
  <c r="AJ65" i="5"/>
  <c r="AJ35" i="5"/>
  <c r="AJ5" i="5"/>
  <c r="AJ7" i="5"/>
  <c r="AJ6" i="5"/>
  <c r="AJ8" i="5"/>
  <c r="AJ9" i="5"/>
  <c r="AJ10" i="5"/>
  <c r="AJ11" i="5"/>
  <c r="AJ12" i="5"/>
  <c r="AJ13" i="5"/>
  <c r="AI22" i="5"/>
  <c r="AI52" i="5"/>
  <c r="AI67" i="5" s="1"/>
  <c r="AC29" i="5"/>
  <c r="AC59" i="5" s="1"/>
  <c r="AC74" i="5" s="1"/>
  <c r="AI29" i="5"/>
  <c r="AI59" i="5" s="1"/>
  <c r="AI74" i="5" s="1"/>
  <c r="T74" i="5"/>
  <c r="Q59" i="5"/>
  <c r="Q74" i="5" s="1"/>
  <c r="Q29" i="5"/>
  <c r="X45" i="5"/>
  <c r="AI27" i="5"/>
  <c r="AI57" i="5" s="1"/>
  <c r="AI72" i="5" s="1"/>
  <c r="AF29" i="5"/>
  <c r="AF59" i="5" s="1"/>
  <c r="AF74" i="5" s="1"/>
  <c r="Y20" i="5"/>
  <c r="Y65" i="5"/>
  <c r="Y5" i="5"/>
  <c r="Y35" i="5"/>
  <c r="Y50" i="5"/>
  <c r="Y40" i="5"/>
  <c r="Y45" i="5"/>
  <c r="Y38" i="5"/>
  <c r="AK37" i="5"/>
  <c r="AK36" i="5"/>
  <c r="Y36" i="5"/>
  <c r="Y37" i="5"/>
  <c r="AK41" i="5"/>
  <c r="AK39" i="5"/>
  <c r="AK42" i="5"/>
  <c r="Y42" i="5"/>
  <c r="Y44" i="5"/>
  <c r="Y43" i="5"/>
  <c r="AK40" i="5"/>
  <c r="Y39" i="5"/>
  <c r="AK45" i="5"/>
  <c r="AK43" i="5"/>
  <c r="AK44" i="5"/>
  <c r="Y41" i="5"/>
  <c r="AK38" i="5"/>
  <c r="V74" i="5"/>
  <c r="AA29" i="5"/>
  <c r="AA59" i="5"/>
  <c r="AA74" i="5" s="1"/>
  <c r="AE29" i="5"/>
  <c r="AE59" i="5" s="1"/>
  <c r="AE74" i="5" s="1"/>
  <c r="AI26" i="5"/>
  <c r="AI56" i="5" s="1"/>
  <c r="AI71" i="5" s="1"/>
  <c r="AG29" i="5"/>
  <c r="AG59" i="5" s="1"/>
  <c r="AG74" i="5" s="1"/>
  <c r="O74" i="5"/>
  <c r="AJ59" i="5"/>
  <c r="AJ74" i="5" s="1"/>
  <c r="AI25" i="5"/>
  <c r="AI55" i="5" s="1"/>
  <c r="AI70" i="5" s="1"/>
  <c r="X21" i="5"/>
  <c r="X51" i="5" s="1"/>
  <c r="X66" i="5" s="1"/>
  <c r="X25" i="5"/>
  <c r="X55" i="5" s="1"/>
  <c r="X70" i="5" s="1"/>
  <c r="X22" i="5"/>
  <c r="X52" i="5" s="1"/>
  <c r="X67" i="5" s="1"/>
  <c r="X29" i="5"/>
  <c r="X59" i="5" s="1"/>
  <c r="X74" i="5" s="1"/>
  <c r="X26" i="5"/>
  <c r="X56" i="5" s="1"/>
  <c r="X71" i="5" s="1"/>
  <c r="X27" i="5"/>
  <c r="X57" i="5" s="1"/>
  <c r="X72" i="5" s="1"/>
  <c r="X30" i="5"/>
  <c r="X60" i="5" s="1"/>
  <c r="X23" i="5"/>
  <c r="X53" i="5" s="1"/>
  <c r="X68" i="5" s="1"/>
  <c r="X24" i="5"/>
  <c r="X54" i="5"/>
  <c r="X69" i="5" s="1"/>
  <c r="X28" i="5"/>
  <c r="X58" i="5" s="1"/>
  <c r="X73" i="5" s="1"/>
  <c r="Y8" i="5"/>
  <c r="Y12" i="5"/>
  <c r="Y9" i="5"/>
  <c r="Y13" i="5"/>
  <c r="Y6" i="5"/>
  <c r="Y11" i="5"/>
  <c r="Y15" i="5"/>
  <c r="Y10" i="5"/>
  <c r="Y14" i="5"/>
  <c r="Y7" i="5"/>
  <c r="M11" i="5"/>
  <c r="M8" i="5"/>
  <c r="M13" i="5"/>
  <c r="M10" i="5"/>
  <c r="M12" i="5"/>
  <c r="M9" i="5"/>
  <c r="M7" i="5"/>
  <c r="M15" i="5"/>
  <c r="M14" i="5"/>
  <c r="M6" i="5"/>
  <c r="C15" i="5"/>
  <c r="D15" i="5"/>
  <c r="E15" i="5"/>
  <c r="F15" i="5"/>
  <c r="G15" i="5"/>
  <c r="H15" i="5"/>
  <c r="I15" i="5"/>
  <c r="J15" i="5"/>
  <c r="K15" i="5"/>
  <c r="AJ19" i="4"/>
  <c r="X18" i="4"/>
  <c r="X19" i="4"/>
  <c r="A16" i="5"/>
  <c r="Y46" i="5" s="1"/>
  <c r="W4" i="4"/>
  <c r="C4" i="4"/>
  <c r="X4" i="4"/>
  <c r="AJ4" i="4"/>
  <c r="L4" i="4"/>
  <c r="O4" i="4"/>
  <c r="AA4" i="4"/>
  <c r="P4" i="4"/>
  <c r="D4" i="4"/>
  <c r="AB4" i="4"/>
  <c r="E4" i="4"/>
  <c r="AC4" i="4"/>
  <c r="Q4" i="4"/>
  <c r="AD4" i="4"/>
  <c r="F4" i="4"/>
  <c r="R4" i="4"/>
  <c r="S4" i="4"/>
  <c r="AE4" i="4"/>
  <c r="G4" i="4"/>
  <c r="H4" i="4"/>
  <c r="T4" i="4"/>
  <c r="AF4" i="4"/>
  <c r="I4" i="4"/>
  <c r="U4" i="4"/>
  <c r="AG4" i="4"/>
  <c r="J4" i="4"/>
  <c r="V4" i="4"/>
  <c r="AH4" i="4"/>
  <c r="K4" i="4"/>
  <c r="AI4" i="4"/>
  <c r="X3" i="4"/>
  <c r="AJ3" i="4"/>
  <c r="M3" i="4"/>
  <c r="A5" i="4"/>
  <c r="AH23" i="1"/>
  <c r="AH11" i="1"/>
  <c r="AH18" i="1"/>
  <c r="AH6" i="1"/>
  <c r="AH26" i="1"/>
  <c r="AH22" i="1"/>
  <c r="AH10" i="1"/>
  <c r="AH20" i="1"/>
  <c r="AH8" i="1"/>
  <c r="AH17" i="1"/>
  <c r="AH25" i="1"/>
  <c r="W6" i="1"/>
  <c r="K6" i="1"/>
  <c r="K7" i="1"/>
  <c r="W9" i="1"/>
  <c r="W22" i="1"/>
  <c r="K14" i="1"/>
  <c r="K21" i="1"/>
  <c r="W11" i="1"/>
  <c r="K9" i="1"/>
  <c r="W24" i="1"/>
  <c r="K24" i="1"/>
  <c r="K15" i="1"/>
  <c r="W25" i="1"/>
  <c r="K17" i="1"/>
  <c r="W21" i="1"/>
  <c r="W26" i="1"/>
  <c r="AI5" i="1"/>
  <c r="W14" i="1"/>
  <c r="K11" i="1"/>
  <c r="K26" i="1"/>
  <c r="K20" i="1"/>
  <c r="K22" i="1"/>
  <c r="W16" i="1"/>
  <c r="K16" i="1"/>
  <c r="K10" i="1"/>
  <c r="W12" i="1"/>
  <c r="W13" i="1"/>
  <c r="W18" i="1"/>
  <c r="W7" i="1"/>
  <c r="K23" i="1"/>
  <c r="W15" i="1"/>
  <c r="W17" i="1"/>
  <c r="W19" i="1"/>
  <c r="K19" i="1"/>
  <c r="K13" i="1"/>
  <c r="K12" i="1"/>
  <c r="K25" i="1"/>
  <c r="W8" i="1"/>
  <c r="K8" i="1"/>
  <c r="W23" i="1"/>
  <c r="W20" i="1"/>
  <c r="W10" i="1"/>
  <c r="K18" i="1"/>
  <c r="AH21" i="1"/>
  <c r="AH19" i="1"/>
  <c r="AH9" i="1"/>
  <c r="AH24" i="1"/>
  <c r="AH7" i="1"/>
  <c r="AH12" i="1"/>
  <c r="AH16" i="1"/>
  <c r="AH15" i="1"/>
  <c r="AH13" i="1"/>
  <c r="AH14" i="1"/>
  <c r="AC30" i="5" l="1"/>
  <c r="AC60" i="5"/>
  <c r="AH30" i="5"/>
  <c r="AH60" i="5"/>
  <c r="AJ22" i="5"/>
  <c r="AJ52" i="5" s="1"/>
  <c r="AJ67" i="5" s="1"/>
  <c r="AG75" i="5"/>
  <c r="S30" i="5"/>
  <c r="S60" i="5"/>
  <c r="S75" i="5" s="1"/>
  <c r="AB30" i="5"/>
  <c r="AB60" i="5"/>
  <c r="AJ28" i="5"/>
  <c r="AJ58" i="5" s="1"/>
  <c r="AJ73" i="5" s="1"/>
  <c r="AC75" i="5"/>
  <c r="T75" i="5"/>
  <c r="R75" i="5"/>
  <c r="AJ27" i="5"/>
  <c r="AJ57" i="5"/>
  <c r="AJ72" i="5" s="1"/>
  <c r="U75" i="5"/>
  <c r="AJ30" i="5"/>
  <c r="AJ60" i="5" s="1"/>
  <c r="AJ75" i="5" s="1"/>
  <c r="P75" i="5"/>
  <c r="AJ26" i="5"/>
  <c r="AJ56" i="5"/>
  <c r="AJ71" i="5" s="1"/>
  <c r="AG30" i="5"/>
  <c r="AG60" i="5"/>
  <c r="AJ25" i="5"/>
  <c r="AJ55" i="5"/>
  <c r="AJ70" i="5" s="1"/>
  <c r="V30" i="5"/>
  <c r="V60" i="5"/>
  <c r="V75" i="5" s="1"/>
  <c r="AF30" i="5"/>
  <c r="AF60" i="5" s="1"/>
  <c r="AF75" i="5" s="1"/>
  <c r="AI30" i="5"/>
  <c r="AI60" i="5" s="1"/>
  <c r="AI75" i="5" s="1"/>
  <c r="M46" i="5"/>
  <c r="M61" i="5"/>
  <c r="M31" i="5"/>
  <c r="M76" i="5"/>
  <c r="AJ16" i="5"/>
  <c r="AA16" i="5"/>
  <c r="AB16" i="5"/>
  <c r="O46" i="5"/>
  <c r="S16" i="5"/>
  <c r="S31" i="5" s="1"/>
  <c r="S61" i="5" s="1"/>
  <c r="S76" i="5" s="1"/>
  <c r="AD16" i="5"/>
  <c r="AK16" i="5"/>
  <c r="P46" i="5"/>
  <c r="T16" i="5"/>
  <c r="T31" i="5" s="1"/>
  <c r="T61" i="5" s="1"/>
  <c r="T76" i="5" s="1"/>
  <c r="P16" i="5"/>
  <c r="P31" i="5" s="1"/>
  <c r="P61" i="5" s="1"/>
  <c r="P76" i="5" s="1"/>
  <c r="AF16" i="5"/>
  <c r="Q46" i="5"/>
  <c r="AH16" i="5"/>
  <c r="AB46" i="5"/>
  <c r="AC16" i="5"/>
  <c r="Q16" i="5"/>
  <c r="Q31" i="5" s="1"/>
  <c r="Q61" i="5" s="1"/>
  <c r="R16" i="5"/>
  <c r="R31" i="5" s="1"/>
  <c r="R61" i="5" s="1"/>
  <c r="O16" i="5"/>
  <c r="O31" i="5" s="1"/>
  <c r="O61" i="5" s="1"/>
  <c r="O76" i="5" s="1"/>
  <c r="AI16" i="5"/>
  <c r="AG16" i="5"/>
  <c r="AA46" i="5"/>
  <c r="AC46" i="5"/>
  <c r="AE16" i="5"/>
  <c r="AD46" i="5"/>
  <c r="R46" i="5"/>
  <c r="S46" i="5"/>
  <c r="AE46" i="5"/>
  <c r="AF46" i="5"/>
  <c r="U46" i="5"/>
  <c r="U16" i="5"/>
  <c r="U31" i="5" s="1"/>
  <c r="U61" i="5" s="1"/>
  <c r="AG46" i="5"/>
  <c r="T46" i="5"/>
  <c r="AH46" i="5"/>
  <c r="V46" i="5"/>
  <c r="V16" i="5"/>
  <c r="V31" i="5" s="1"/>
  <c r="V61" i="5" s="1"/>
  <c r="V76" i="5" s="1"/>
  <c r="W16" i="5"/>
  <c r="W31" i="5" s="1"/>
  <c r="W61" i="5" s="1"/>
  <c r="W76" i="5" s="1"/>
  <c r="AI46" i="5"/>
  <c r="W46" i="5"/>
  <c r="X16" i="5"/>
  <c r="X31" i="5" s="1"/>
  <c r="X61" i="5" s="1"/>
  <c r="X76" i="5" s="1"/>
  <c r="X46" i="5"/>
  <c r="AJ46" i="5"/>
  <c r="AJ21" i="5"/>
  <c r="AJ51" i="5"/>
  <c r="AJ66" i="5" s="1"/>
  <c r="AD20" i="4"/>
  <c r="AH20" i="4"/>
  <c r="AK50" i="5"/>
  <c r="AK5" i="5"/>
  <c r="AK65" i="5"/>
  <c r="AK20" i="5"/>
  <c r="AK35" i="5"/>
  <c r="AK7" i="5"/>
  <c r="AK6" i="5"/>
  <c r="AK8" i="5"/>
  <c r="AK9" i="5"/>
  <c r="AK10" i="5"/>
  <c r="AK11" i="5"/>
  <c r="AK12" i="5"/>
  <c r="AK13" i="5"/>
  <c r="AK14" i="5"/>
  <c r="AJ24" i="5"/>
  <c r="AJ54" i="5" s="1"/>
  <c r="AJ69" i="5" s="1"/>
  <c r="AK15" i="5"/>
  <c r="AE30" i="5"/>
  <c r="AE60" i="5"/>
  <c r="AE75" i="5" s="1"/>
  <c r="AA30" i="5"/>
  <c r="AA60" i="5"/>
  <c r="AA75" i="5" s="1"/>
  <c r="Y16" i="5"/>
  <c r="Y31" i="5" s="1"/>
  <c r="Y61" i="5" s="1"/>
  <c r="Y76" i="5" s="1"/>
  <c r="X75" i="5"/>
  <c r="AK46" i="5"/>
  <c r="AJ23" i="5"/>
  <c r="AJ53" i="5" s="1"/>
  <c r="AJ68" i="5" s="1"/>
  <c r="AH75" i="5"/>
  <c r="Q75" i="5"/>
  <c r="AD30" i="5"/>
  <c r="AD60" i="5"/>
  <c r="AD75" i="5" s="1"/>
  <c r="AB75" i="5"/>
  <c r="Y30" i="5"/>
  <c r="Y60" i="5" s="1"/>
  <c r="Y75" i="5" s="1"/>
  <c r="Y25" i="5"/>
  <c r="Y55" i="5" s="1"/>
  <c r="Y70" i="5" s="1"/>
  <c r="Y23" i="5"/>
  <c r="Y53" i="5" s="1"/>
  <c r="Y68" i="5" s="1"/>
  <c r="Y29" i="5"/>
  <c r="Y59" i="5" s="1"/>
  <c r="Y74" i="5" s="1"/>
  <c r="Y27" i="5"/>
  <c r="Y57" i="5" s="1"/>
  <c r="Y72" i="5" s="1"/>
  <c r="Y22" i="5"/>
  <c r="Y52" i="5" s="1"/>
  <c r="Y67" i="5" s="1"/>
  <c r="Y24" i="5"/>
  <c r="Y54" i="5" s="1"/>
  <c r="Y69" i="5" s="1"/>
  <c r="Y28" i="5"/>
  <c r="Y58" i="5"/>
  <c r="Y73" i="5" s="1"/>
  <c r="Y21" i="5"/>
  <c r="Y51" i="5" s="1"/>
  <c r="Y66" i="5" s="1"/>
  <c r="Y26" i="5"/>
  <c r="Y56" i="5" s="1"/>
  <c r="Y71" i="5" s="1"/>
  <c r="C16" i="5"/>
  <c r="D16" i="5"/>
  <c r="E16" i="5"/>
  <c r="F16" i="5"/>
  <c r="H16" i="5"/>
  <c r="G16" i="5"/>
  <c r="I16" i="5"/>
  <c r="J16" i="5"/>
  <c r="K16" i="5"/>
  <c r="L16" i="5"/>
  <c r="M16" i="5"/>
  <c r="Y18" i="4"/>
  <c r="Y20" i="4"/>
  <c r="AK19" i="4"/>
  <c r="AK20" i="4"/>
  <c r="Y19" i="4"/>
  <c r="AJ5" i="4"/>
  <c r="O20" i="4"/>
  <c r="AA20" i="4"/>
  <c r="AB20" i="4"/>
  <c r="P20" i="4"/>
  <c r="AC20" i="4"/>
  <c r="Q20" i="4"/>
  <c r="R20" i="4"/>
  <c r="V20" i="4"/>
  <c r="W20" i="4"/>
  <c r="AI20" i="4"/>
  <c r="X20" i="4"/>
  <c r="AJ20" i="4"/>
  <c r="Y5" i="4"/>
  <c r="M5" i="4"/>
  <c r="AK4" i="4"/>
  <c r="AK5" i="4"/>
  <c r="Y4" i="4"/>
  <c r="M4" i="4"/>
  <c r="AA5" i="4"/>
  <c r="O5" i="4"/>
  <c r="C5" i="4"/>
  <c r="P5" i="4"/>
  <c r="AB5" i="4"/>
  <c r="D5" i="4"/>
  <c r="E5" i="4"/>
  <c r="Q5" i="4"/>
  <c r="AC5" i="4"/>
  <c r="R5" i="4"/>
  <c r="AD5" i="4"/>
  <c r="F5" i="4"/>
  <c r="G5" i="4"/>
  <c r="AE5" i="4"/>
  <c r="S5" i="4"/>
  <c r="H5" i="4"/>
  <c r="AF5" i="4"/>
  <c r="T5" i="4"/>
  <c r="I5" i="4"/>
  <c r="U5" i="4"/>
  <c r="AG5" i="4"/>
  <c r="V5" i="4"/>
  <c r="AH5" i="4"/>
  <c r="J5" i="4"/>
  <c r="AI5" i="4"/>
  <c r="K5" i="4"/>
  <c r="W5" i="4"/>
  <c r="L5" i="4"/>
  <c r="X5" i="4"/>
  <c r="AK3" i="4"/>
  <c r="Y3" i="4"/>
  <c r="A6" i="4"/>
  <c r="AI16" i="1"/>
  <c r="AI6" i="1"/>
  <c r="AI15" i="1"/>
  <c r="AI17" i="1"/>
  <c r="AI11" i="1"/>
  <c r="AI20" i="1"/>
  <c r="AI21" i="1"/>
  <c r="AI23" i="1"/>
  <c r="AI26" i="1"/>
  <c r="AI14" i="1"/>
  <c r="AI24" i="1"/>
  <c r="AI19" i="1"/>
  <c r="AI18" i="1"/>
  <c r="AI22" i="1"/>
  <c r="AI7" i="1"/>
  <c r="AI12" i="1"/>
  <c r="AI10" i="1"/>
  <c r="AI13" i="1"/>
  <c r="AI9" i="1"/>
  <c r="AI25" i="1"/>
  <c r="L21" i="1"/>
  <c r="X17" i="1"/>
  <c r="L9" i="1"/>
  <c r="L22" i="1"/>
  <c r="L23" i="1"/>
  <c r="X19" i="1"/>
  <c r="L19" i="1"/>
  <c r="L13" i="1"/>
  <c r="L24" i="1"/>
  <c r="L18" i="1"/>
  <c r="X20" i="1"/>
  <c r="L20" i="1"/>
  <c r="X16" i="1"/>
  <c r="X21" i="1"/>
  <c r="X9" i="1"/>
  <c r="X6" i="1"/>
  <c r="X22" i="1"/>
  <c r="L16" i="1"/>
  <c r="L10" i="1"/>
  <c r="L15" i="1"/>
  <c r="X11" i="1"/>
  <c r="X25" i="1"/>
  <c r="L11" i="1"/>
  <c r="X26" i="1"/>
  <c r="X7" i="1"/>
  <c r="L8" i="1"/>
  <c r="X23" i="1"/>
  <c r="X12" i="1"/>
  <c r="L17" i="1"/>
  <c r="L6" i="1"/>
  <c r="X8" i="1"/>
  <c r="X13" i="1"/>
  <c r="X10" i="1"/>
  <c r="AJ5" i="1"/>
  <c r="X14" i="1"/>
  <c r="L25" i="1"/>
  <c r="L12" i="1"/>
  <c r="L14" i="1"/>
  <c r="L7" i="1"/>
  <c r="X24" i="1"/>
  <c r="X18" i="1"/>
  <c r="L26" i="1"/>
  <c r="X15" i="1"/>
  <c r="AI8" i="1"/>
  <c r="AK29" i="5" l="1"/>
  <c r="AK59" i="5"/>
  <c r="AK74" i="5" s="1"/>
  <c r="AK22" i="5"/>
  <c r="AK52" i="5"/>
  <c r="AK67" i="5" s="1"/>
  <c r="AG31" i="5"/>
  <c r="AG61" i="5"/>
  <c r="AG76" i="5" s="1"/>
  <c r="AK28" i="5"/>
  <c r="AK58" i="5"/>
  <c r="AK73" i="5" s="1"/>
  <c r="AI31" i="5"/>
  <c r="AI61" i="5" s="1"/>
  <c r="AI76" i="5" s="1"/>
  <c r="AF31" i="5"/>
  <c r="AF61" i="5"/>
  <c r="AF76" i="5" s="1"/>
  <c r="AB31" i="5"/>
  <c r="AB61" i="5" s="1"/>
  <c r="AB76" i="5" s="1"/>
  <c r="AK27" i="5"/>
  <c r="AK57" i="5" s="1"/>
  <c r="AK72" i="5" s="1"/>
  <c r="AA31" i="5"/>
  <c r="AA61" i="5" s="1"/>
  <c r="AA76" i="5" s="1"/>
  <c r="AK26" i="5"/>
  <c r="AK56" i="5"/>
  <c r="AK71" i="5" s="1"/>
  <c r="R76" i="5"/>
  <c r="AJ31" i="5"/>
  <c r="AJ61" i="5" s="1"/>
  <c r="AJ76" i="5" s="1"/>
  <c r="AK25" i="5"/>
  <c r="AK55" i="5"/>
  <c r="AK70" i="5" s="1"/>
  <c r="Q76" i="5"/>
  <c r="AK21" i="5"/>
  <c r="AK51" i="5" s="1"/>
  <c r="AK66" i="5" s="1"/>
  <c r="AK24" i="5"/>
  <c r="AK54" i="5" s="1"/>
  <c r="AK69" i="5" s="1"/>
  <c r="AE31" i="5"/>
  <c r="AE61" i="5"/>
  <c r="AE76" i="5" s="1"/>
  <c r="AC31" i="5"/>
  <c r="AC61" i="5"/>
  <c r="AK31" i="5"/>
  <c r="AK61" i="5"/>
  <c r="AH31" i="5"/>
  <c r="AH61" i="5"/>
  <c r="AH76" i="5" s="1"/>
  <c r="AK30" i="5"/>
  <c r="AK60" i="5"/>
  <c r="AK75" i="5" s="1"/>
  <c r="AK21" i="4"/>
  <c r="AE21" i="4"/>
  <c r="AG21" i="4"/>
  <c r="AK76" i="5"/>
  <c r="AK23" i="5"/>
  <c r="AK53" i="5"/>
  <c r="AK68" i="5" s="1"/>
  <c r="U76" i="5"/>
  <c r="AC76" i="5"/>
  <c r="AD31" i="5"/>
  <c r="AD61" i="5" s="1"/>
  <c r="AD76" i="5" s="1"/>
  <c r="AK6" i="4"/>
  <c r="AA21" i="4"/>
  <c r="O21" i="4"/>
  <c r="P21" i="4"/>
  <c r="AB21" i="4"/>
  <c r="Q21" i="4"/>
  <c r="AC21" i="4"/>
  <c r="AD21" i="4"/>
  <c r="R21" i="4"/>
  <c r="S21" i="4"/>
  <c r="U21" i="4"/>
  <c r="V21" i="4"/>
  <c r="AH21" i="4"/>
  <c r="AI21" i="4"/>
  <c r="W21" i="4"/>
  <c r="X21" i="4"/>
  <c r="AJ21" i="4"/>
  <c r="Y21" i="4"/>
  <c r="O6" i="4"/>
  <c r="AA6" i="4"/>
  <c r="C6" i="4"/>
  <c r="D6" i="4"/>
  <c r="P6" i="4"/>
  <c r="AB6" i="4"/>
  <c r="Q6" i="4"/>
  <c r="AC6" i="4"/>
  <c r="E6" i="4"/>
  <c r="F6" i="4"/>
  <c r="R6" i="4"/>
  <c r="AD6" i="4"/>
  <c r="S6" i="4"/>
  <c r="G6" i="4"/>
  <c r="AE6" i="4"/>
  <c r="AF6" i="4"/>
  <c r="T6" i="4"/>
  <c r="H6" i="4"/>
  <c r="I6" i="4"/>
  <c r="U6" i="4"/>
  <c r="AG6" i="4"/>
  <c r="AH6" i="4"/>
  <c r="J6" i="4"/>
  <c r="V6" i="4"/>
  <c r="AI6" i="4"/>
  <c r="K6" i="4"/>
  <c r="W6" i="4"/>
  <c r="L6" i="4"/>
  <c r="AJ6" i="4"/>
  <c r="X6" i="4"/>
  <c r="M6" i="4"/>
  <c r="Y6" i="4"/>
  <c r="A7" i="4"/>
  <c r="AJ13" i="1"/>
  <c r="AJ15" i="1"/>
  <c r="AJ20" i="1"/>
  <c r="AJ23" i="1"/>
  <c r="AJ12" i="1"/>
  <c r="AJ14" i="1"/>
  <c r="AJ18" i="1"/>
  <c r="AJ16" i="1"/>
  <c r="AJ8" i="1"/>
  <c r="AJ9" i="1"/>
  <c r="AJ24" i="1"/>
  <c r="AJ26" i="1"/>
  <c r="AJ6" i="1"/>
  <c r="M23" i="1"/>
  <c r="M13" i="1"/>
  <c r="Y12" i="1"/>
  <c r="Y25" i="1"/>
  <c r="M7" i="1"/>
  <c r="M18" i="1"/>
  <c r="M15" i="1"/>
  <c r="AK5" i="1"/>
  <c r="M25" i="1"/>
  <c r="Y14" i="1"/>
  <c r="M14" i="1"/>
  <c r="M8" i="1"/>
  <c r="M21" i="1"/>
  <c r="Y15" i="1"/>
  <c r="M9" i="1"/>
  <c r="M17" i="1"/>
  <c r="Y11" i="1"/>
  <c r="Y16" i="1"/>
  <c r="Y17" i="1"/>
  <c r="M11" i="1"/>
  <c r="M24" i="1"/>
  <c r="M10" i="1"/>
  <c r="Y21" i="1"/>
  <c r="Y6" i="1"/>
  <c r="Y8" i="1"/>
  <c r="M19" i="1"/>
  <c r="Y26" i="1"/>
  <c r="Y18" i="1"/>
  <c r="Y7" i="1"/>
  <c r="Y20" i="1"/>
  <c r="M12" i="1"/>
  <c r="Y22" i="1"/>
  <c r="Y10" i="1"/>
  <c r="M26" i="1"/>
  <c r="Y9" i="1"/>
  <c r="M6" i="1"/>
  <c r="M22" i="1"/>
  <c r="Y23" i="1"/>
  <c r="Y19" i="1"/>
  <c r="Y24" i="1"/>
  <c r="Y13" i="1"/>
  <c r="M20" i="1"/>
  <c r="M16" i="1"/>
  <c r="AJ10" i="1"/>
  <c r="AJ7" i="1"/>
  <c r="AJ22" i="1"/>
  <c r="AJ17" i="1"/>
  <c r="AJ11" i="1"/>
  <c r="AJ25" i="1"/>
  <c r="AJ21" i="1"/>
  <c r="AJ19" i="1"/>
  <c r="AA22" i="4" l="1"/>
  <c r="AB22" i="4"/>
  <c r="O22" i="4"/>
  <c r="P22" i="4"/>
  <c r="AC22" i="4"/>
  <c r="Q22" i="4"/>
  <c r="AD22" i="4"/>
  <c r="R22" i="4"/>
  <c r="AE22" i="4"/>
  <c r="S22" i="4"/>
  <c r="T22" i="4"/>
  <c r="U22" i="4"/>
  <c r="AG22" i="4"/>
  <c r="V22" i="4"/>
  <c r="AH22" i="4"/>
  <c r="W22" i="4"/>
  <c r="AI22" i="4"/>
  <c r="AJ22" i="4"/>
  <c r="X22" i="4"/>
  <c r="AK22" i="4"/>
  <c r="Y22" i="4"/>
  <c r="AA7" i="4"/>
  <c r="O7" i="4"/>
  <c r="C7" i="4"/>
  <c r="P7" i="4"/>
  <c r="D7" i="4"/>
  <c r="AB7" i="4"/>
  <c r="AC7" i="4"/>
  <c r="E7" i="4"/>
  <c r="Q7" i="4"/>
  <c r="F7" i="4"/>
  <c r="R7" i="4"/>
  <c r="AD7" i="4"/>
  <c r="G7" i="4"/>
  <c r="S7" i="4"/>
  <c r="AE7" i="4"/>
  <c r="AF7" i="4"/>
  <c r="H7" i="4"/>
  <c r="T7" i="4"/>
  <c r="AG7" i="4"/>
  <c r="I7" i="4"/>
  <c r="U7" i="4"/>
  <c r="V7" i="4"/>
  <c r="AH7" i="4"/>
  <c r="J7" i="4"/>
  <c r="AI7" i="4"/>
  <c r="K7" i="4"/>
  <c r="W7" i="4"/>
  <c r="AJ7" i="4"/>
  <c r="L7" i="4"/>
  <c r="X7" i="4"/>
  <c r="M7" i="4"/>
  <c r="AK7" i="4"/>
  <c r="Y7" i="4"/>
  <c r="A8" i="4"/>
  <c r="AK7" i="1"/>
  <c r="AK9" i="1"/>
  <c r="AK15" i="1"/>
  <c r="AK13" i="1"/>
  <c r="AK10" i="1"/>
  <c r="AK14" i="1"/>
  <c r="AK24" i="1"/>
  <c r="AK22" i="1"/>
  <c r="AK6" i="1"/>
  <c r="AK18" i="1"/>
  <c r="AK16" i="1"/>
  <c r="AK25" i="1"/>
  <c r="AK23" i="1"/>
  <c r="AK20" i="1"/>
  <c r="AK19" i="1"/>
  <c r="AK21" i="1"/>
  <c r="AK8" i="1"/>
  <c r="AK11" i="1"/>
  <c r="AK26" i="1"/>
  <c r="AK17" i="1"/>
  <c r="AK12" i="1"/>
  <c r="AA23" i="4" l="1"/>
  <c r="P23" i="4"/>
  <c r="O23" i="4"/>
  <c r="AB23" i="4"/>
  <c r="Q23" i="4"/>
  <c r="AC23" i="4"/>
  <c r="AD23" i="4"/>
  <c r="R23" i="4"/>
  <c r="S23" i="4"/>
  <c r="AE23" i="4"/>
  <c r="T23" i="4"/>
  <c r="AF23" i="4"/>
  <c r="AG23" i="4"/>
  <c r="U23" i="4"/>
  <c r="AH23" i="4"/>
  <c r="V23" i="4"/>
  <c r="W23" i="4"/>
  <c r="AI23" i="4"/>
  <c r="AJ23" i="4"/>
  <c r="X23" i="4"/>
  <c r="Y23" i="4"/>
  <c r="AK23" i="4"/>
  <c r="AA8" i="4"/>
  <c r="O8" i="4"/>
  <c r="C8" i="4"/>
  <c r="D8" i="4"/>
  <c r="AB8" i="4"/>
  <c r="P8" i="4"/>
  <c r="E8" i="4"/>
  <c r="Q8" i="4"/>
  <c r="AC8" i="4"/>
  <c r="F8" i="4"/>
  <c r="R8" i="4"/>
  <c r="AD8" i="4"/>
  <c r="G8" i="4"/>
  <c r="S8" i="4"/>
  <c r="AE8" i="4"/>
  <c r="T8" i="4"/>
  <c r="AF8" i="4"/>
  <c r="H8" i="4"/>
  <c r="I8" i="4"/>
  <c r="U8" i="4"/>
  <c r="AG8" i="4"/>
  <c r="V8" i="4"/>
  <c r="AH8" i="4"/>
  <c r="J8" i="4"/>
  <c r="W8" i="4"/>
  <c r="AI8" i="4"/>
  <c r="K8" i="4"/>
  <c r="AJ8" i="4"/>
  <c r="L8" i="4"/>
  <c r="X8" i="4"/>
  <c r="Y8" i="4"/>
  <c r="AK8" i="4"/>
  <c r="M8" i="4"/>
  <c r="A9" i="4"/>
  <c r="O24" i="4" l="1"/>
  <c r="AA24" i="4"/>
  <c r="P24" i="4"/>
  <c r="AB24" i="4"/>
  <c r="Q24" i="4"/>
  <c r="AC24" i="4"/>
  <c r="R24" i="4"/>
  <c r="AD24" i="4"/>
  <c r="AE24" i="4"/>
  <c r="S24" i="4"/>
  <c r="AF24" i="4"/>
  <c r="T24" i="4"/>
  <c r="U24" i="4"/>
  <c r="AG24" i="4"/>
  <c r="AH24" i="4"/>
  <c r="V24" i="4"/>
  <c r="W24" i="4"/>
  <c r="AI24" i="4"/>
  <c r="AJ24" i="4"/>
  <c r="X24" i="4"/>
  <c r="AK24" i="4"/>
  <c r="Y24" i="4"/>
  <c r="O9" i="4"/>
  <c r="C9" i="4"/>
  <c r="AA9" i="4"/>
  <c r="P9" i="4"/>
  <c r="AB9" i="4"/>
  <c r="D9" i="4"/>
  <c r="AC9" i="4"/>
  <c r="E9" i="4"/>
  <c r="Q9" i="4"/>
  <c r="AD9" i="4"/>
  <c r="F9" i="4"/>
  <c r="R9" i="4"/>
  <c r="AE9" i="4"/>
  <c r="S9" i="4"/>
  <c r="G9" i="4"/>
  <c r="T9" i="4"/>
  <c r="AF9" i="4"/>
  <c r="H9" i="4"/>
  <c r="AG9" i="4"/>
  <c r="I9" i="4"/>
  <c r="U9" i="4"/>
  <c r="J9" i="4"/>
  <c r="V9" i="4"/>
  <c r="AH9" i="4"/>
  <c r="K9" i="4"/>
  <c r="W9" i="4"/>
  <c r="AI9" i="4"/>
  <c r="L9" i="4"/>
  <c r="X9" i="4"/>
  <c r="AJ9" i="4"/>
  <c r="M9" i="4"/>
  <c r="AK9" i="4"/>
  <c r="Y9" i="4"/>
  <c r="A10" i="4"/>
  <c r="AA25" i="4" l="1"/>
  <c r="O25" i="4"/>
  <c r="P25" i="4"/>
  <c r="AB25" i="4"/>
  <c r="AC25" i="4"/>
  <c r="Q25" i="4"/>
  <c r="AD25" i="4"/>
  <c r="R25" i="4"/>
  <c r="AE25" i="4"/>
  <c r="S25" i="4"/>
  <c r="AF25" i="4"/>
  <c r="T25" i="4"/>
  <c r="U25" i="4"/>
  <c r="AG25" i="4"/>
  <c r="AH25" i="4"/>
  <c r="V25" i="4"/>
  <c r="AI25" i="4"/>
  <c r="W25" i="4"/>
  <c r="X25" i="4"/>
  <c r="AJ25" i="4"/>
  <c r="AK25" i="4"/>
  <c r="Y25" i="4"/>
  <c r="AA10" i="4"/>
  <c r="O10" i="4"/>
  <c r="C10" i="4"/>
  <c r="AB10" i="4"/>
  <c r="P10" i="4"/>
  <c r="D10" i="4"/>
  <c r="Q10" i="4"/>
  <c r="AC10" i="4"/>
  <c r="E10" i="4"/>
  <c r="F10" i="4"/>
  <c r="R10" i="4"/>
  <c r="AD10" i="4"/>
  <c r="AE10" i="4"/>
  <c r="G10" i="4"/>
  <c r="S10" i="4"/>
  <c r="H10" i="4"/>
  <c r="T10" i="4"/>
  <c r="AF10" i="4"/>
  <c r="AG10" i="4"/>
  <c r="U10" i="4"/>
  <c r="I10" i="4"/>
  <c r="AH10" i="4"/>
  <c r="J10" i="4"/>
  <c r="V10" i="4"/>
  <c r="K10" i="4"/>
  <c r="W10" i="4"/>
  <c r="AI10" i="4"/>
  <c r="AJ10" i="4"/>
  <c r="L10" i="4"/>
  <c r="X10" i="4"/>
  <c r="M10" i="4"/>
  <c r="Y10" i="4"/>
  <c r="AK10" i="4"/>
  <c r="A11" i="4"/>
  <c r="AB26" i="4" l="1"/>
  <c r="AA26" i="4"/>
  <c r="O26" i="4"/>
  <c r="P26" i="4"/>
  <c r="AC26" i="4"/>
  <c r="Q26" i="4"/>
  <c r="AD26" i="4"/>
  <c r="R26" i="4"/>
  <c r="S26" i="4"/>
  <c r="AE26" i="4"/>
  <c r="AF26" i="4"/>
  <c r="T26" i="4"/>
  <c r="AG26" i="4"/>
  <c r="U26" i="4"/>
  <c r="V26" i="4"/>
  <c r="AH26" i="4"/>
  <c r="AI26" i="4"/>
  <c r="W26" i="4"/>
  <c r="AJ26" i="4"/>
  <c r="X26" i="4"/>
  <c r="AK26" i="4"/>
  <c r="Y26" i="4"/>
  <c r="O11" i="4"/>
  <c r="C11" i="4"/>
  <c r="AA11" i="4"/>
  <c r="AB11" i="4"/>
  <c r="P11" i="4"/>
  <c r="D11" i="4"/>
  <c r="E11" i="4"/>
  <c r="Q11" i="4"/>
  <c r="AC11" i="4"/>
  <c r="AD11" i="4"/>
  <c r="F11" i="4"/>
  <c r="R11" i="4"/>
  <c r="G11" i="4"/>
  <c r="AE11" i="4"/>
  <c r="S11" i="4"/>
  <c r="AF11" i="4"/>
  <c r="H11" i="4"/>
  <c r="T11" i="4"/>
  <c r="I11" i="4"/>
  <c r="U11" i="4"/>
  <c r="AG11" i="4"/>
  <c r="AH11" i="4"/>
  <c r="V11" i="4"/>
  <c r="J11" i="4"/>
  <c r="AI11" i="4"/>
  <c r="K11" i="4"/>
  <c r="W11" i="4"/>
  <c r="X11" i="4"/>
  <c r="L11" i="4"/>
  <c r="AJ11" i="4"/>
  <c r="AK11" i="4"/>
  <c r="M11" i="4"/>
  <c r="Y11" i="4"/>
  <c r="A12" i="4"/>
  <c r="AA27" i="4" l="1"/>
  <c r="P27" i="4"/>
  <c r="AB27" i="4"/>
  <c r="O27" i="4"/>
  <c r="AC27" i="4"/>
  <c r="Q27" i="4"/>
  <c r="AD27" i="4"/>
  <c r="R27" i="4"/>
  <c r="S27" i="4"/>
  <c r="AE27" i="4"/>
  <c r="T27" i="4"/>
  <c r="AF27" i="4"/>
  <c r="AG27" i="4"/>
  <c r="U27" i="4"/>
  <c r="V27" i="4"/>
  <c r="AH27" i="4"/>
  <c r="AI27" i="4"/>
  <c r="W27" i="4"/>
  <c r="AJ27" i="4"/>
  <c r="X27" i="4"/>
  <c r="Y27" i="4"/>
  <c r="AK27" i="4"/>
  <c r="AA12" i="4"/>
  <c r="O12" i="4"/>
  <c r="C12" i="4"/>
  <c r="AB12" i="4"/>
  <c r="P12" i="4"/>
  <c r="D12" i="4"/>
  <c r="E12" i="4"/>
  <c r="Q12" i="4"/>
  <c r="AC12" i="4"/>
  <c r="F12" i="4"/>
  <c r="R12" i="4"/>
  <c r="AD12" i="4"/>
  <c r="AE12" i="4"/>
  <c r="S12" i="4"/>
  <c r="G12" i="4"/>
  <c r="H12" i="4"/>
  <c r="T12" i="4"/>
  <c r="AF12" i="4"/>
  <c r="AG12" i="4"/>
  <c r="I12" i="4"/>
  <c r="U12" i="4"/>
  <c r="AH12" i="4"/>
  <c r="J12" i="4"/>
  <c r="V12" i="4"/>
  <c r="K12" i="4"/>
  <c r="W12" i="4"/>
  <c r="AI12" i="4"/>
  <c r="L12" i="4"/>
  <c r="AJ12" i="4"/>
  <c r="X12" i="4"/>
  <c r="AK12" i="4"/>
  <c r="M12" i="4"/>
  <c r="Y12" i="4"/>
  <c r="A13" i="4"/>
  <c r="AA28" i="4" l="1"/>
  <c r="O28" i="4"/>
  <c r="P28" i="4"/>
  <c r="AB28" i="4"/>
  <c r="AC28" i="4"/>
  <c r="Q28" i="4"/>
  <c r="AD28" i="4"/>
  <c r="R28" i="4"/>
  <c r="AE28" i="4"/>
  <c r="S28" i="4"/>
  <c r="AF28" i="4"/>
  <c r="T28" i="4"/>
  <c r="U28" i="4"/>
  <c r="AG28" i="4"/>
  <c r="AH28" i="4"/>
  <c r="V28" i="4"/>
  <c r="AI28" i="4"/>
  <c r="W28" i="4"/>
  <c r="AJ28" i="4"/>
  <c r="X28" i="4"/>
  <c r="Y28" i="4"/>
  <c r="AK28" i="4"/>
  <c r="AA13" i="4"/>
  <c r="O13" i="4"/>
  <c r="C13" i="4"/>
  <c r="P13" i="4"/>
  <c r="D13" i="4"/>
  <c r="AB13" i="4"/>
  <c r="E13" i="4"/>
  <c r="Q13" i="4"/>
  <c r="AC13" i="4"/>
  <c r="R13" i="4"/>
  <c r="F13" i="4"/>
  <c r="AD13" i="4"/>
  <c r="G13" i="4"/>
  <c r="AE13" i="4"/>
  <c r="S13" i="4"/>
  <c r="AF13" i="4"/>
  <c r="H13" i="4"/>
  <c r="T13" i="4"/>
  <c r="I13" i="4"/>
  <c r="AG13" i="4"/>
  <c r="U13" i="4"/>
  <c r="AH13" i="4"/>
  <c r="J13" i="4"/>
  <c r="V13" i="4"/>
  <c r="AI13" i="4"/>
  <c r="K13" i="4"/>
  <c r="W13" i="4"/>
  <c r="AJ13" i="4"/>
  <c r="L13" i="4"/>
  <c r="X13" i="4"/>
  <c r="AK13" i="4"/>
  <c r="M13" i="4"/>
  <c r="Y13" i="4"/>
  <c r="A14" i="4"/>
  <c r="O14" i="4" l="1"/>
  <c r="AA14" i="4"/>
  <c r="O29" i="4"/>
  <c r="AA29" i="4"/>
  <c r="P29" i="4"/>
  <c r="AB29" i="4"/>
  <c r="Q29" i="4"/>
  <c r="AC29" i="4"/>
  <c r="R29" i="4"/>
  <c r="AD29" i="4"/>
  <c r="S29" i="4"/>
  <c r="AE29" i="4"/>
  <c r="T29" i="4"/>
  <c r="AF29" i="4"/>
  <c r="U29" i="4"/>
  <c r="AG29" i="4"/>
  <c r="V29" i="4"/>
  <c r="AH29" i="4"/>
  <c r="W29" i="4"/>
  <c r="AI29" i="4"/>
  <c r="X29" i="4"/>
  <c r="AJ29" i="4"/>
  <c r="Y29" i="4"/>
  <c r="AK29" i="4"/>
  <c r="C14" i="4"/>
  <c r="D14" i="4"/>
  <c r="AB14" i="4"/>
  <c r="P14" i="4"/>
  <c r="Q14" i="4"/>
  <c r="E14" i="4"/>
  <c r="AC14" i="4"/>
  <c r="R14" i="4"/>
  <c r="AD14" i="4"/>
  <c r="F14" i="4"/>
  <c r="G14" i="4"/>
  <c r="S14" i="4"/>
  <c r="AE14" i="4"/>
  <c r="H14" i="4"/>
  <c r="AF14" i="4"/>
  <c r="T14" i="4"/>
  <c r="U14" i="4"/>
  <c r="AG14" i="4"/>
  <c r="I14" i="4"/>
  <c r="AH14" i="4"/>
  <c r="J14" i="4"/>
  <c r="V14" i="4"/>
  <c r="W14" i="4"/>
  <c r="K14" i="4"/>
  <c r="AI14" i="4"/>
  <c r="L14" i="4"/>
  <c r="AJ14" i="4"/>
  <c r="X14" i="4"/>
  <c r="M14" i="4"/>
  <c r="Y14" i="4"/>
  <c r="AK14" i="4"/>
</calcChain>
</file>

<file path=xl/sharedStrings.xml><?xml version="1.0" encoding="utf-8"?>
<sst xmlns="http://schemas.openxmlformats.org/spreadsheetml/2006/main" count="66" uniqueCount="38">
  <si>
    <t>X-Achse</t>
  </si>
  <si>
    <t>Delta-XY</t>
  </si>
  <si>
    <t>Dogleg Länge 1</t>
  </si>
  <si>
    <t>Dogleg Länge 2</t>
  </si>
  <si>
    <t>Winkel Phi in Grad</t>
  </si>
  <si>
    <t>Entfernung Abschlag-Ziel</t>
  </si>
  <si>
    <t>Dogleg Gesamtlänge</t>
  </si>
  <si>
    <t>Y Achse</t>
  </si>
  <si>
    <t>Drive Länge</t>
  </si>
  <si>
    <t>relativer Fehler</t>
  </si>
  <si>
    <t>Länge vom Landepunkt bis zum Ziel</t>
  </si>
  <si>
    <t>Ziel X-Abweichung</t>
  </si>
  <si>
    <t>Annäherungslänge zum Zentrum</t>
  </si>
  <si>
    <t>Grün Radius</t>
  </si>
  <si>
    <t>Vorderer Fehler</t>
  </si>
  <si>
    <t>Hinterer Fehler</t>
  </si>
  <si>
    <t>Vorderer relativer Fehler</t>
  </si>
  <si>
    <t>Hinterer relativer Fehler</t>
  </si>
  <si>
    <t>Ellipsenwinkel Phi in Grad</t>
  </si>
  <si>
    <t>Ellipsenachse A in Meter</t>
  </si>
  <si>
    <t>Ellipsenachse B in Meter</t>
  </si>
  <si>
    <t>Hintere Mittelachse</t>
  </si>
  <si>
    <t>Vordere Mittelachse</t>
  </si>
  <si>
    <t>K1Stern</t>
  </si>
  <si>
    <t>K2Stern</t>
  </si>
  <si>
    <t>K3Stern</t>
  </si>
  <si>
    <t>SinPhi</t>
  </si>
  <si>
    <t>CosPhi</t>
  </si>
  <si>
    <t>Abstand zur vorderen Mittelachse</t>
  </si>
  <si>
    <t>Korrekter Abstand zum vorderen Grünrand</t>
  </si>
  <si>
    <t>Relativer Fehler beim vorderen Grünrand</t>
  </si>
  <si>
    <t>X-Wert des vorderen Grünrand</t>
  </si>
  <si>
    <t>Y-Wert des vorderen Grünrand</t>
  </si>
  <si>
    <t>X-Wert des hinteren Grünrand</t>
  </si>
  <si>
    <t>Y-Wert des hinteren Grünrand</t>
  </si>
  <si>
    <t>Abstand zur hinteren Mittelachse</t>
  </si>
  <si>
    <t>Korrekter Abstand zum hinteren Grünrand</t>
  </si>
  <si>
    <t>Relativer Fehler beim hinteren Grünrand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</si>
</sst>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2" fontId="0" fillId="0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6" xfId="0" applyFill="1" applyBorder="1" applyAlignment="1"/>
    <xf numFmtId="9" fontId="0" fillId="0" borderId="0" xfId="0" applyNumberFormat="1" applyFont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6" xfId="0" applyFill="1" applyBorder="1" applyAlignment="1"/>
    <xf numFmtId="0" fontId="0" fillId="0" borderId="0" xfId="0" applyFont="1" applyFill="1" applyAlignment="1">
      <alignment horizontal="left"/>
    </xf>
    <xf numFmtId="0" fontId="0" fillId="0" borderId="6" xfId="0" applyFont="1" applyFill="1" applyBorder="1" applyAlignment="1"/>
    <xf numFmtId="0" fontId="0" fillId="4" borderId="3" xfId="0" applyFont="1" applyFill="1" applyBorder="1" applyAlignment="1">
      <alignment horizontal="center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6" borderId="4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</cellXfs>
  <cellStyles count="1">
    <cellStyle name="Standard" xfId="0" builtinId="0"/>
  </cellStyles>
  <dxfs count="18"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.7109375" style="8" customWidth="1"/>
    <col min="3" max="13" width="6.7109375" customWidth="1"/>
    <col min="14" max="14" width="2.7109375" customWidth="1"/>
    <col min="15" max="25" width="6.7109375" customWidth="1"/>
    <col min="26" max="26" width="2.7109375" customWidth="1"/>
    <col min="27" max="38" width="6.7109375" customWidth="1"/>
  </cols>
  <sheetData>
    <row r="1" spans="1:37" x14ac:dyDescent="0.25">
      <c r="C1" s="1">
        <v>-200</v>
      </c>
      <c r="D1" t="s">
        <v>2</v>
      </c>
      <c r="I1" s="4">
        <f>-DogL1+DogL2</f>
        <v>400</v>
      </c>
      <c r="J1" t="s">
        <v>6</v>
      </c>
    </row>
    <row r="2" spans="1:37" x14ac:dyDescent="0.25">
      <c r="C2" s="1">
        <v>200</v>
      </c>
      <c r="D2" t="s">
        <v>3</v>
      </c>
      <c r="I2" s="4">
        <f>SQRT((DogL2*SIN(WPhi*PI()/180))*(DogL2*SIN(WPhi*PI()/180))+((DogL2*COS(WPhi*PI()/180)-DogL1)*(DogL2*COS(WPhi*PI()/180)-DogL1)))</f>
        <v>398.47787923669819</v>
      </c>
      <c r="J2" t="s">
        <v>5</v>
      </c>
    </row>
    <row r="3" spans="1:37" x14ac:dyDescent="0.25">
      <c r="A3" s="11" t="s">
        <v>1</v>
      </c>
      <c r="B3" s="9"/>
      <c r="C3" s="3">
        <v>10</v>
      </c>
      <c r="D3" t="s">
        <v>4</v>
      </c>
      <c r="I3" s="12">
        <f>DogL2*SIN(WPhi*PI()/180)</f>
        <v>34.729635533386066</v>
      </c>
      <c r="J3" t="s">
        <v>11</v>
      </c>
    </row>
    <row r="4" spans="1:37" x14ac:dyDescent="0.25">
      <c r="A4" s="1">
        <v>5</v>
      </c>
      <c r="B4" s="10"/>
      <c r="C4" s="42" t="s">
        <v>0</v>
      </c>
      <c r="D4" s="43"/>
      <c r="E4" s="43"/>
      <c r="F4" s="43"/>
      <c r="G4" s="43"/>
      <c r="H4" s="43"/>
      <c r="I4" s="43"/>
      <c r="J4" s="43"/>
      <c r="K4" s="43"/>
      <c r="L4" s="43"/>
      <c r="M4" s="44"/>
      <c r="O4" s="42" t="s">
        <v>0</v>
      </c>
      <c r="P4" s="43"/>
      <c r="Q4" s="43"/>
      <c r="R4" s="43"/>
      <c r="S4" s="43"/>
      <c r="T4" s="43"/>
      <c r="U4" s="43"/>
      <c r="V4" s="43"/>
      <c r="W4" s="43"/>
      <c r="X4" s="43"/>
      <c r="Y4" s="44"/>
      <c r="AA4" s="42" t="s">
        <v>0</v>
      </c>
      <c r="AB4" s="43"/>
      <c r="AC4" s="43"/>
      <c r="AD4" s="43"/>
      <c r="AE4" s="43"/>
      <c r="AF4" s="43"/>
      <c r="AG4" s="43"/>
      <c r="AH4" s="43"/>
      <c r="AI4" s="43"/>
      <c r="AJ4" s="43"/>
      <c r="AK4" s="44"/>
    </row>
    <row r="5" spans="1:37" x14ac:dyDescent="0.25">
      <c r="A5" s="36" t="s">
        <v>7</v>
      </c>
      <c r="B5" s="37"/>
      <c r="C5" s="1">
        <v>-25</v>
      </c>
      <c r="D5" s="5">
        <f t="shared" ref="D5:M5" si="0">C5+Delta_XY</f>
        <v>-20</v>
      </c>
      <c r="E5" s="5">
        <f t="shared" si="0"/>
        <v>-15</v>
      </c>
      <c r="F5" s="5">
        <f t="shared" si="0"/>
        <v>-10</v>
      </c>
      <c r="G5" s="5">
        <f t="shared" si="0"/>
        <v>-5</v>
      </c>
      <c r="H5" s="5">
        <f t="shared" si="0"/>
        <v>0</v>
      </c>
      <c r="I5" s="5">
        <f t="shared" si="0"/>
        <v>5</v>
      </c>
      <c r="J5" s="5">
        <f t="shared" si="0"/>
        <v>10</v>
      </c>
      <c r="K5" s="5">
        <f t="shared" si="0"/>
        <v>15</v>
      </c>
      <c r="L5" s="5">
        <f t="shared" si="0"/>
        <v>20</v>
      </c>
      <c r="M5" s="5">
        <f t="shared" si="0"/>
        <v>25</v>
      </c>
      <c r="O5" s="5">
        <f t="shared" ref="O5:Y5" si="1">C5</f>
        <v>-25</v>
      </c>
      <c r="P5" s="5">
        <f t="shared" si="1"/>
        <v>-20</v>
      </c>
      <c r="Q5" s="5">
        <f t="shared" si="1"/>
        <v>-15</v>
      </c>
      <c r="R5" s="5">
        <f t="shared" si="1"/>
        <v>-10</v>
      </c>
      <c r="S5" s="5">
        <f t="shared" si="1"/>
        <v>-5</v>
      </c>
      <c r="T5" s="5">
        <f t="shared" si="1"/>
        <v>0</v>
      </c>
      <c r="U5" s="5">
        <f t="shared" si="1"/>
        <v>5</v>
      </c>
      <c r="V5" s="5">
        <f t="shared" si="1"/>
        <v>10</v>
      </c>
      <c r="W5" s="5">
        <f t="shared" si="1"/>
        <v>15</v>
      </c>
      <c r="X5" s="5">
        <f t="shared" si="1"/>
        <v>20</v>
      </c>
      <c r="Y5" s="5">
        <f t="shared" si="1"/>
        <v>25</v>
      </c>
      <c r="AA5" s="5">
        <f t="shared" ref="AA5:AK5" si="2">C5</f>
        <v>-25</v>
      </c>
      <c r="AB5" s="5">
        <f t="shared" si="2"/>
        <v>-20</v>
      </c>
      <c r="AC5" s="5">
        <f t="shared" si="2"/>
        <v>-15</v>
      </c>
      <c r="AD5" s="5">
        <f t="shared" si="2"/>
        <v>-10</v>
      </c>
      <c r="AE5" s="5">
        <f t="shared" si="2"/>
        <v>-5</v>
      </c>
      <c r="AF5" s="5">
        <f t="shared" si="2"/>
        <v>0</v>
      </c>
      <c r="AG5" s="5">
        <f t="shared" si="2"/>
        <v>5</v>
      </c>
      <c r="AH5" s="5">
        <f t="shared" si="2"/>
        <v>10</v>
      </c>
      <c r="AI5" s="5">
        <f t="shared" si="2"/>
        <v>15</v>
      </c>
      <c r="AJ5" s="5">
        <f t="shared" si="2"/>
        <v>20</v>
      </c>
      <c r="AK5" s="5">
        <f t="shared" si="2"/>
        <v>25</v>
      </c>
    </row>
    <row r="6" spans="1:37" x14ac:dyDescent="0.25">
      <c r="A6" s="1">
        <v>50</v>
      </c>
      <c r="B6" s="10"/>
      <c r="C6" s="4">
        <f t="shared" ref="C6:M15" si="3">SQRT(POWER(C$5,2)+POWER(($A6-DogL1),2))</f>
        <v>251.24689052802225</v>
      </c>
      <c r="D6" s="4">
        <f t="shared" si="3"/>
        <v>250.79872407968904</v>
      </c>
      <c r="E6" s="4">
        <f t="shared" si="3"/>
        <v>250.44959572736389</v>
      </c>
      <c r="F6" s="4">
        <f t="shared" si="3"/>
        <v>250.19992006393608</v>
      </c>
      <c r="G6" s="4">
        <f t="shared" si="3"/>
        <v>250.04999500099976</v>
      </c>
      <c r="H6" s="6">
        <f t="shared" si="3"/>
        <v>250</v>
      </c>
      <c r="I6" s="4">
        <f t="shared" si="3"/>
        <v>250.04999500099976</v>
      </c>
      <c r="J6" s="4">
        <f t="shared" si="3"/>
        <v>250.19992006393608</v>
      </c>
      <c r="K6" s="4">
        <f t="shared" si="3"/>
        <v>250.44959572736389</v>
      </c>
      <c r="L6" s="4">
        <f t="shared" si="3"/>
        <v>250.79872407968904</v>
      </c>
      <c r="M6" s="4">
        <f t="shared" si="3"/>
        <v>251.24689052802225</v>
      </c>
      <c r="O6" s="4">
        <f t="shared" ref="O6:O26" si="4">SQRT(POWER(C$5-DogL2*SIN(WPhi*PI()/180),2)+POWER($A6-DogL2*COS(WPhi*PI()/180),2))</f>
        <v>158.63583049369754</v>
      </c>
      <c r="P6" s="4">
        <f t="shared" ref="P6:P26" si="5">SQRT(POWER(D$5-DogL2*SIN(WPhi*PI()/180),2)+POWER($A6-DogL2*COS(WPhi*PI()/180),2))</f>
        <v>156.82165144230333</v>
      </c>
      <c r="Q6" s="4">
        <f t="shared" ref="Q6:Q26" si="6">SQRT(POWER(E$5-DogL2*SIN(WPhi*PI()/180),2)+POWER($A6-DogL2*COS(WPhi*PI()/180),2))</f>
        <v>155.14745890847655</v>
      </c>
      <c r="R6" s="4">
        <f t="shared" ref="R6:R26" si="7">SQRT(POWER(F$5-DogL2*SIN(WPhi*PI()/180),2)+POWER($A6-DogL2*COS(WPhi*PI()/180),2))</f>
        <v>153.61782985846258</v>
      </c>
      <c r="S6" s="4">
        <f t="shared" ref="S6:S26" si="8">SQRT(POWER(G$5-DogL2*SIN(WPhi*PI()/180),2)+POWER($A6-DogL2*COS(WPhi*PI()/180),2))</f>
        <v>152.23712193512361</v>
      </c>
      <c r="T6" s="6">
        <f t="shared" ref="T6:T26" si="9">SQRT(POWER(H$5-DogL2*SIN(WPhi*PI()/180),2)+POWER($A6-DogL2*COS(WPhi*PI()/180),2))</f>
        <v>151.00942003648592</v>
      </c>
      <c r="U6" s="4">
        <f t="shared" ref="U6:U26" si="10">SQRT(POWER(I$5-DogL2*SIN(WPhi*PI()/180),2)+POWER($A6-DogL2*COS(WPhi*PI()/180),2))</f>
        <v>149.93848266679896</v>
      </c>
      <c r="V6" s="4">
        <f t="shared" ref="V6:V26" si="11">SQRT(POWER(J$5-DogL2*SIN(WPhi*PI()/180),2)+POWER($A6-DogL2*COS(WPhi*PI()/180),2))</f>
        <v>149.02768947107819</v>
      </c>
      <c r="W6" s="4">
        <f t="shared" ref="W6:W26" si="12">SQRT(POWER(K$5-DogL2*SIN(WPhi*PI()/180),2)+POWER($A6-DogL2*COS(WPhi*PI()/180),2))</f>
        <v>148.27999148150184</v>
      </c>
      <c r="X6" s="4">
        <f t="shared" ref="X6:X26" si="13">SQRT(POWER(L$5-DogL2*SIN(WPhi*PI()/180),2)+POWER($A6-DogL2*COS(WPhi*PI()/180),2))</f>
        <v>147.69786565289422</v>
      </c>
      <c r="Y6" s="4">
        <f t="shared" ref="Y6:Y26" si="14">SQRT(POWER(M$5-DogL2*SIN(WPhi*PI()/180),2)+POWER($A6-DogL2*COS(WPhi*PI()/180),2))</f>
        <v>147.28327523207287</v>
      </c>
      <c r="AA6" s="7">
        <f t="shared" ref="AA6:AA26" si="15">(EntfAZ-O6-C6)/C6</f>
        <v>-4.5392966898229491E-2</v>
      </c>
      <c r="AB6" s="7">
        <f t="shared" ref="AB6:AB26" si="16">(EntfAZ-P6-D6)/D6</f>
        <v>-3.6453519924564047E-2</v>
      </c>
      <c r="AC6" s="7">
        <f t="shared" ref="AC6:AC26" si="17">(EntfAZ-Q6-E6)/E6</f>
        <v>-2.8425581516578251E-2</v>
      </c>
      <c r="AD6" s="7">
        <f t="shared" ref="AD6:AD26" si="18">(EntfAZ-R6-F6)/F6</f>
        <v>-2.1342415634409174E-2</v>
      </c>
      <c r="AE6" s="7">
        <f t="shared" ref="AE6:AE26" si="19">(EntfAZ-S6-G6)/G6</f>
        <v>-1.5233904321453603E-2</v>
      </c>
      <c r="AF6" s="7">
        <f t="shared" ref="AF6:AF26" si="20">(EntfAZ-T6-H6)/H6</f>
        <v>-1.0126163199150938E-2</v>
      </c>
      <c r="AG6" s="7">
        <f t="shared" ref="AG6:AG26" si="21">(EntfAZ-U6-I6)/I6</f>
        <v>-6.0411856080800691E-3</v>
      </c>
      <c r="AH6" s="7">
        <f t="shared" ref="AH6:AH26" si="22">(EntfAZ-V6-J6)/J6</f>
        <v>-2.9965249314408042E-3</v>
      </c>
      <c r="AI6" s="7">
        <f t="shared" ref="AI6:AI26" si="23">(EntfAZ-W6-K6)/K6</f>
        <v>-1.0050244698400041E-3</v>
      </c>
      <c r="AJ6" s="7">
        <f t="shared" ref="AJ6:AJ26" si="24">(EntfAZ-X6-L6)/L6</f>
        <v>-7.4603632668915836E-5</v>
      </c>
      <c r="AK6" s="7">
        <f t="shared" ref="AK6:AK26" si="25">(EntfAZ-Y6-M6)/M6</f>
        <v>-2.0810814130691976E-4</v>
      </c>
    </row>
    <row r="7" spans="1:37" x14ac:dyDescent="0.25">
      <c r="A7" s="2">
        <f t="shared" ref="A7:A26" si="26">A6-Delta_XY</f>
        <v>45</v>
      </c>
      <c r="B7" s="10"/>
      <c r="C7" s="4">
        <f t="shared" si="3"/>
        <v>246.27220712049501</v>
      </c>
      <c r="D7" s="4">
        <f t="shared" si="3"/>
        <v>245.81497106563708</v>
      </c>
      <c r="E7" s="4">
        <f t="shared" si="3"/>
        <v>245.45875417267155</v>
      </c>
      <c r="F7" s="4">
        <f t="shared" si="3"/>
        <v>245.20399670478457</v>
      </c>
      <c r="G7" s="4">
        <f t="shared" si="3"/>
        <v>245.05101509685693</v>
      </c>
      <c r="H7" s="6">
        <f t="shared" si="3"/>
        <v>245</v>
      </c>
      <c r="I7" s="4">
        <f t="shared" si="3"/>
        <v>245.05101509685693</v>
      </c>
      <c r="J7" s="4">
        <f t="shared" si="3"/>
        <v>245.20399670478457</v>
      </c>
      <c r="K7" s="4">
        <f t="shared" si="3"/>
        <v>245.45875417267155</v>
      </c>
      <c r="L7" s="4">
        <f t="shared" si="3"/>
        <v>245.81497106563708</v>
      </c>
      <c r="M7" s="4">
        <f t="shared" si="3"/>
        <v>246.27220712049501</v>
      </c>
      <c r="O7" s="4">
        <f t="shared" si="4"/>
        <v>163.27872556597677</v>
      </c>
      <c r="P7" s="4">
        <f t="shared" si="5"/>
        <v>161.51670460703343</v>
      </c>
      <c r="Q7" s="4">
        <f t="shared" si="6"/>
        <v>159.89168055837627</v>
      </c>
      <c r="R7" s="4">
        <f t="shared" si="7"/>
        <v>158.40786961653129</v>
      </c>
      <c r="S7" s="4">
        <f t="shared" si="8"/>
        <v>157.06927389249023</v>
      </c>
      <c r="T7" s="6">
        <f t="shared" si="9"/>
        <v>155.87963448051914</v>
      </c>
      <c r="U7" s="4">
        <f t="shared" si="10"/>
        <v>154.84238467049775</v>
      </c>
      <c r="V7" s="4">
        <f t="shared" si="11"/>
        <v>153.96060449060511</v>
      </c>
      <c r="W7" s="4">
        <f t="shared" si="12"/>
        <v>153.23697784731553</v>
      </c>
      <c r="X7" s="4">
        <f t="shared" si="13"/>
        <v>152.6737535545806</v>
      </c>
      <c r="Y7" s="4">
        <f t="shared" si="14"/>
        <v>152.27271150508534</v>
      </c>
      <c r="AA7" s="7">
        <f t="shared" si="15"/>
        <v>-4.4962659730238337E-2</v>
      </c>
      <c r="AB7" s="7">
        <f t="shared" si="16"/>
        <v>-3.6018133466770019E-2</v>
      </c>
      <c r="AC7" s="7">
        <f t="shared" si="17"/>
        <v>-2.7998820076773578E-2</v>
      </c>
      <c r="AD7" s="7">
        <f t="shared" si="18"/>
        <v>-2.0937615836656934E-2</v>
      </c>
      <c r="AE7" s="7">
        <f t="shared" si="19"/>
        <v>-1.4863883551795543E-2</v>
      </c>
      <c r="AF7" s="7">
        <f t="shared" si="20"/>
        <v>-9.8030826278406435E-3</v>
      </c>
      <c r="AG7" s="7">
        <f t="shared" si="21"/>
        <v>-5.7764320221118295E-3</v>
      </c>
      <c r="AH7" s="7">
        <f t="shared" si="22"/>
        <v>-2.8006148672946691E-3</v>
      </c>
      <c r="AI7" s="7">
        <f t="shared" si="23"/>
        <v>-8.8753315816000042E-4</v>
      </c>
      <c r="AJ7" s="7">
        <f t="shared" si="24"/>
        <v>-4.4120109822762298E-5</v>
      </c>
      <c r="AK7" s="7">
        <f t="shared" si="25"/>
        <v>-2.7221662430370892E-4</v>
      </c>
    </row>
    <row r="8" spans="1:37" x14ac:dyDescent="0.25">
      <c r="A8" s="2">
        <f t="shared" si="26"/>
        <v>40</v>
      </c>
      <c r="B8" s="10"/>
      <c r="C8" s="4">
        <f t="shared" si="3"/>
        <v>241.29857024027308</v>
      </c>
      <c r="D8" s="4">
        <f t="shared" si="3"/>
        <v>240.8318915758459</v>
      </c>
      <c r="E8" s="4">
        <f t="shared" si="3"/>
        <v>240.46829312822095</v>
      </c>
      <c r="F8" s="4">
        <f t="shared" si="3"/>
        <v>240.20824298928628</v>
      </c>
      <c r="G8" s="4">
        <f t="shared" si="3"/>
        <v>240.05207768315609</v>
      </c>
      <c r="H8" s="6">
        <f t="shared" si="3"/>
        <v>240</v>
      </c>
      <c r="I8" s="4">
        <f t="shared" si="3"/>
        <v>240.05207768315609</v>
      </c>
      <c r="J8" s="4">
        <f t="shared" si="3"/>
        <v>240.20824298928628</v>
      </c>
      <c r="K8" s="4">
        <f t="shared" si="3"/>
        <v>240.46829312822095</v>
      </c>
      <c r="L8" s="4">
        <f t="shared" si="3"/>
        <v>240.8318915758459</v>
      </c>
      <c r="M8" s="4">
        <f t="shared" si="3"/>
        <v>241.29857024027308</v>
      </c>
      <c r="O8" s="4">
        <f t="shared" si="4"/>
        <v>167.94212612824089</v>
      </c>
      <c r="P8" s="4">
        <f t="shared" si="5"/>
        <v>166.22954422466577</v>
      </c>
      <c r="Q8" s="4">
        <f t="shared" si="6"/>
        <v>164.65104013581649</v>
      </c>
      <c r="R8" s="4">
        <f t="shared" si="7"/>
        <v>163.21050414257161</v>
      </c>
      <c r="S8" s="4">
        <f t="shared" si="8"/>
        <v>161.91161881452032</v>
      </c>
      <c r="T8" s="6">
        <f t="shared" si="9"/>
        <v>160.75781770042994</v>
      </c>
      <c r="U8" s="4">
        <f t="shared" si="10"/>
        <v>159.75224441763191</v>
      </c>
      <c r="V8" s="4">
        <f t="shared" si="11"/>
        <v>158.8977131400479</v>
      </c>
      <c r="W8" s="4">
        <f t="shared" si="12"/>
        <v>158.19667153831995</v>
      </c>
      <c r="X8" s="4">
        <f t="shared" si="13"/>
        <v>157.65116723471866</v>
      </c>
      <c r="Y8" s="4">
        <f t="shared" si="14"/>
        <v>157.26281879432074</v>
      </c>
      <c r="AA8" s="7">
        <f t="shared" si="15"/>
        <v>-4.4603733545120899E-2</v>
      </c>
      <c r="AB8" s="7">
        <f t="shared" si="16"/>
        <v>-3.5641278684680526E-2</v>
      </c>
      <c r="AC8" s="7">
        <f t="shared" si="17"/>
        <v>-2.7618834653589597E-2</v>
      </c>
      <c r="AD8" s="7">
        <f t="shared" si="18"/>
        <v>-2.0569102182642709E-2</v>
      </c>
      <c r="AE8" s="7">
        <f t="shared" si="19"/>
        <v>-1.4521087651568428E-2</v>
      </c>
      <c r="AF8" s="7">
        <f t="shared" si="20"/>
        <v>-9.4997435988823046E-3</v>
      </c>
      <c r="AG8" s="7">
        <f t="shared" si="21"/>
        <v>-5.5256462551454381E-3</v>
      </c>
      <c r="AH8" s="7">
        <f t="shared" si="22"/>
        <v>-2.6147183161570426E-3</v>
      </c>
      <c r="AI8" s="7">
        <f t="shared" si="23"/>
        <v>-7.7800456521290317E-4</v>
      </c>
      <c r="AJ8" s="7">
        <f t="shared" si="24"/>
        <v>-2.1507009858535025E-5</v>
      </c>
      <c r="AK8" s="7">
        <f t="shared" si="25"/>
        <v>-3.4608492629059075E-4</v>
      </c>
    </row>
    <row r="9" spans="1:37" x14ac:dyDescent="0.25">
      <c r="A9" s="2">
        <f t="shared" si="26"/>
        <v>35</v>
      </c>
      <c r="B9" s="10"/>
      <c r="C9" s="4">
        <f t="shared" si="3"/>
        <v>236.32604596192948</v>
      </c>
      <c r="D9" s="4">
        <f t="shared" si="3"/>
        <v>235.84952830141509</v>
      </c>
      <c r="E9" s="4">
        <f t="shared" si="3"/>
        <v>235.47823678633233</v>
      </c>
      <c r="F9" s="4">
        <f t="shared" si="3"/>
        <v>235.21266972678151</v>
      </c>
      <c r="G9" s="4">
        <f t="shared" si="3"/>
        <v>235.05318547086316</v>
      </c>
      <c r="H9" s="6">
        <f t="shared" si="3"/>
        <v>235</v>
      </c>
      <c r="I9" s="4">
        <f t="shared" si="3"/>
        <v>235.05318547086316</v>
      </c>
      <c r="J9" s="4">
        <f t="shared" si="3"/>
        <v>235.21266972678151</v>
      </c>
      <c r="K9" s="4">
        <f t="shared" si="3"/>
        <v>235.47823678633233</v>
      </c>
      <c r="L9" s="4">
        <f t="shared" si="3"/>
        <v>235.84952830141509</v>
      </c>
      <c r="M9" s="4">
        <f t="shared" si="3"/>
        <v>236.32604596192948</v>
      </c>
      <c r="O9" s="4">
        <f t="shared" si="4"/>
        <v>172.62437033773182</v>
      </c>
      <c r="P9" s="4">
        <f t="shared" si="5"/>
        <v>170.9586993374848</v>
      </c>
      <c r="Q9" s="4">
        <f t="shared" si="6"/>
        <v>169.42426191024316</v>
      </c>
      <c r="R9" s="4">
        <f t="shared" si="7"/>
        <v>168.02465345447615</v>
      </c>
      <c r="S9" s="4">
        <f t="shared" si="8"/>
        <v>166.76326877691906</v>
      </c>
      <c r="T9" s="6">
        <f t="shared" si="9"/>
        <v>165.64326565794664</v>
      </c>
      <c r="U9" s="4">
        <f t="shared" si="10"/>
        <v>164.66752898642534</v>
      </c>
      <c r="V9" s="4">
        <f t="shared" si="11"/>
        <v>163.83863630768343</v>
      </c>
      <c r="W9" s="4">
        <f t="shared" si="12"/>
        <v>163.15882566330117</v>
      </c>
      <c r="X9" s="4">
        <f t="shared" si="13"/>
        <v>162.62996660054273</v>
      </c>
      <c r="Y9" s="4">
        <f t="shared" si="14"/>
        <v>162.25353518848144</v>
      </c>
      <c r="AA9" s="7">
        <f t="shared" si="15"/>
        <v>-4.4313935099012179E-2</v>
      </c>
      <c r="AB9" s="7">
        <f t="shared" si="16"/>
        <v>-3.5320606584192712E-2</v>
      </c>
      <c r="AC9" s="7">
        <f t="shared" si="17"/>
        <v>-2.728328336221942E-2</v>
      </c>
      <c r="AD9" s="7">
        <f t="shared" si="18"/>
        <v>-2.0234641059463151E-2</v>
      </c>
      <c r="AE9" s="7">
        <f t="shared" si="19"/>
        <v>-1.4203487625135278E-2</v>
      </c>
      <c r="AF9" s="7">
        <f t="shared" si="20"/>
        <v>-9.2144103031849209E-3</v>
      </c>
      <c r="AG9" s="7">
        <f t="shared" si="21"/>
        <v>-5.2874638482377353E-3</v>
      </c>
      <c r="AH9" s="7">
        <f t="shared" si="22"/>
        <v>-2.4379077812128002E-3</v>
      </c>
      <c r="AI9" s="7">
        <f t="shared" si="23"/>
        <v>-6.7599968093763662E-4</v>
      </c>
      <c r="AJ9" s="7">
        <f t="shared" si="24"/>
        <v>-6.8504070000524378E-6</v>
      </c>
      <c r="AK9" s="7">
        <f t="shared" si="25"/>
        <v>-4.3034576785122585E-4</v>
      </c>
    </row>
    <row r="10" spans="1:37" x14ac:dyDescent="0.25">
      <c r="A10" s="2">
        <f t="shared" si="26"/>
        <v>30</v>
      </c>
      <c r="B10" s="10"/>
      <c r="C10" s="4">
        <f t="shared" si="3"/>
        <v>231.35470602518549</v>
      </c>
      <c r="D10" s="4">
        <f t="shared" si="3"/>
        <v>230.8679276123039</v>
      </c>
      <c r="E10" s="4">
        <f t="shared" si="3"/>
        <v>230.48861143232219</v>
      </c>
      <c r="F10" s="4">
        <f t="shared" si="3"/>
        <v>230.21728866442677</v>
      </c>
      <c r="G10" s="4">
        <f t="shared" si="3"/>
        <v>230.05434140654683</v>
      </c>
      <c r="H10" s="6">
        <f t="shared" si="3"/>
        <v>230</v>
      </c>
      <c r="I10" s="4">
        <f t="shared" si="3"/>
        <v>230.05434140654683</v>
      </c>
      <c r="J10" s="4">
        <f t="shared" si="3"/>
        <v>230.21728866442677</v>
      </c>
      <c r="K10" s="4">
        <f t="shared" si="3"/>
        <v>230.48861143232219</v>
      </c>
      <c r="L10" s="4">
        <f t="shared" si="3"/>
        <v>230.8679276123039</v>
      </c>
      <c r="M10" s="4">
        <f t="shared" si="3"/>
        <v>231.35470602518549</v>
      </c>
      <c r="O10" s="4">
        <f t="shared" si="4"/>
        <v>177.32396549965492</v>
      </c>
      <c r="P10" s="4">
        <f t="shared" si="5"/>
        <v>175.70285252433709</v>
      </c>
      <c r="Q10" s="4">
        <f t="shared" si="6"/>
        <v>174.21020644570478</v>
      </c>
      <c r="R10" s="4">
        <f t="shared" si="7"/>
        <v>172.8493554356545</v>
      </c>
      <c r="S10" s="4">
        <f t="shared" si="8"/>
        <v>171.62343464453613</v>
      </c>
      <c r="T10" s="6">
        <f t="shared" si="9"/>
        <v>170.53535399984807</v>
      </c>
      <c r="U10" s="4">
        <f t="shared" si="10"/>
        <v>169.58776668297639</v>
      </c>
      <c r="V10" s="4">
        <f t="shared" si="11"/>
        <v>168.78303899736423</v>
      </c>
      <c r="W10" s="4">
        <f t="shared" si="12"/>
        <v>168.12322236339605</v>
      </c>
      <c r="X10" s="4">
        <f t="shared" si="13"/>
        <v>167.61002816812024</v>
      </c>
      <c r="Y10" s="4">
        <f t="shared" si="14"/>
        <v>167.24480615906791</v>
      </c>
      <c r="AA10" s="7">
        <f t="shared" si="15"/>
        <v>-4.409157031381828E-2</v>
      </c>
      <c r="AB10" s="7">
        <f t="shared" si="16"/>
        <v>-3.5054245012036488E-2</v>
      </c>
      <c r="AC10" s="7">
        <f t="shared" si="17"/>
        <v>-2.6990221350504447E-2</v>
      </c>
      <c r="AD10" s="7">
        <f t="shared" si="18"/>
        <v>-1.9932320852200827E-2</v>
      </c>
      <c r="AE10" s="7">
        <f t="shared" si="19"/>
        <v>-1.3909308534760431E-2</v>
      </c>
      <c r="AF10" s="7">
        <f t="shared" si="20"/>
        <v>-8.9455424484777557E-3</v>
      </c>
      <c r="AG10" s="7">
        <f t="shared" si="21"/>
        <v>-5.0606689085151164E-3</v>
      </c>
      <c r="AH10" s="7">
        <f t="shared" si="22"/>
        <v>-2.2693709413560102E-3</v>
      </c>
      <c r="AI10" s="7">
        <f t="shared" si="23"/>
        <v>-5.8117647630233187E-4</v>
      </c>
      <c r="AJ10" s="7">
        <f t="shared" si="24"/>
        <v>-3.3154768072269945E-7</v>
      </c>
      <c r="AK10" s="7">
        <f t="shared" si="25"/>
        <v>-5.2574226669057614E-4</v>
      </c>
    </row>
    <row r="11" spans="1:37" x14ac:dyDescent="0.25">
      <c r="A11" s="2">
        <f t="shared" si="26"/>
        <v>25</v>
      </c>
      <c r="B11" s="10"/>
      <c r="C11" s="4">
        <f t="shared" si="3"/>
        <v>226.38462845343543</v>
      </c>
      <c r="D11" s="4">
        <f t="shared" si="3"/>
        <v>225.88713996153035</v>
      </c>
      <c r="E11" s="4">
        <f t="shared" si="3"/>
        <v>225.49944567559362</v>
      </c>
      <c r="F11" s="4">
        <f t="shared" si="3"/>
        <v>225.22211259110415</v>
      </c>
      <c r="G11" s="4">
        <f t="shared" si="3"/>
        <v>225.05554869853799</v>
      </c>
      <c r="H11" s="6">
        <f t="shared" si="3"/>
        <v>225</v>
      </c>
      <c r="I11" s="4">
        <f t="shared" si="3"/>
        <v>225.05554869853799</v>
      </c>
      <c r="J11" s="4">
        <f t="shared" si="3"/>
        <v>225.22211259110415</v>
      </c>
      <c r="K11" s="4">
        <f t="shared" si="3"/>
        <v>225.49944567559362</v>
      </c>
      <c r="L11" s="4">
        <f t="shared" si="3"/>
        <v>225.88713996153035</v>
      </c>
      <c r="M11" s="4">
        <f t="shared" si="3"/>
        <v>226.38462845343543</v>
      </c>
      <c r="O11" s="4">
        <f t="shared" si="4"/>
        <v>182.03956780476938</v>
      </c>
      <c r="P11" s="4">
        <f t="shared" si="5"/>
        <v>180.46082093134055</v>
      </c>
      <c r="Q11" s="4">
        <f t="shared" si="6"/>
        <v>179.00785327990363</v>
      </c>
      <c r="R11" s="4">
        <f t="shared" si="7"/>
        <v>177.68375046848161</v>
      </c>
      <c r="S11" s="4">
        <f t="shared" si="8"/>
        <v>176.49141289369231</v>
      </c>
      <c r="T11" s="6">
        <f t="shared" si="9"/>
        <v>175.43352721152795</v>
      </c>
      <c r="U11" s="4">
        <f t="shared" si="10"/>
        <v>174.51253855968073</v>
      </c>
      <c r="V11" s="4">
        <f t="shared" si="11"/>
        <v>173.73062412600203</v>
      </c>
      <c r="W11" s="4">
        <f t="shared" si="12"/>
        <v>173.08966868035867</v>
      </c>
      <c r="X11" s="4">
        <f t="shared" si="13"/>
        <v>172.59124267627971</v>
      </c>
      <c r="Y11" s="4">
        <f t="shared" si="14"/>
        <v>172.23658349261521</v>
      </c>
      <c r="AA11" s="7">
        <f t="shared" si="15"/>
        <v>-4.393547870036791E-2</v>
      </c>
      <c r="AB11" s="7">
        <f t="shared" si="16"/>
        <v>-3.4840768967693454E-2</v>
      </c>
      <c r="AC11" s="7">
        <f t="shared" si="17"/>
        <v>-2.6738068915136325E-2</v>
      </c>
      <c r="AD11" s="7">
        <f t="shared" si="18"/>
        <v>-1.9660519883883135E-2</v>
      </c>
      <c r="AE11" s="7">
        <f t="shared" si="19"/>
        <v>-1.3636999279867366E-2</v>
      </c>
      <c r="AF11" s="7">
        <f t="shared" si="20"/>
        <v>-8.6917687770211513E-3</v>
      </c>
      <c r="AG11" s="7">
        <f t="shared" si="21"/>
        <v>-4.8441730400563144E-3</v>
      </c>
      <c r="AH11" s="7">
        <f t="shared" si="22"/>
        <v>-2.1083963512504001E-3</v>
      </c>
      <c r="AI11" s="7">
        <f t="shared" si="23"/>
        <v>-4.9328333788513335E-4</v>
      </c>
      <c r="AJ11" s="7">
        <f t="shared" si="24"/>
        <v>-2.2285514436842352E-6</v>
      </c>
      <c r="AK11" s="7">
        <f t="shared" si="25"/>
        <v>-6.3313799320933789E-4</v>
      </c>
    </row>
    <row r="12" spans="1:37" x14ac:dyDescent="0.25">
      <c r="A12" s="2">
        <f t="shared" si="26"/>
        <v>20</v>
      </c>
      <c r="B12" s="10"/>
      <c r="C12" s="4">
        <f t="shared" si="3"/>
        <v>221.41589825484527</v>
      </c>
      <c r="D12" s="4">
        <f t="shared" si="3"/>
        <v>220.90722034374522</v>
      </c>
      <c r="E12" s="4">
        <f t="shared" si="3"/>
        <v>220.51077071199947</v>
      </c>
      <c r="F12" s="4">
        <f t="shared" si="3"/>
        <v>220.22715545545242</v>
      </c>
      <c r="G12" s="4">
        <f t="shared" si="3"/>
        <v>220.05681084665386</v>
      </c>
      <c r="H12" s="6">
        <f t="shared" si="3"/>
        <v>220</v>
      </c>
      <c r="I12" s="4">
        <f t="shared" si="3"/>
        <v>220.05681084665386</v>
      </c>
      <c r="J12" s="4">
        <f t="shared" si="3"/>
        <v>220.22715545545242</v>
      </c>
      <c r="K12" s="4">
        <f t="shared" si="3"/>
        <v>220.51077071199947</v>
      </c>
      <c r="L12" s="4">
        <f t="shared" si="3"/>
        <v>220.90722034374522</v>
      </c>
      <c r="M12" s="4">
        <f t="shared" si="3"/>
        <v>221.41589825484527</v>
      </c>
      <c r="O12" s="4">
        <f t="shared" si="4"/>
        <v>186.76996480315466</v>
      </c>
      <c r="P12" s="4">
        <f t="shared" si="5"/>
        <v>185.23153996346784</v>
      </c>
      <c r="Q12" s="4">
        <f t="shared" si="6"/>
        <v>183.81628611715536</v>
      </c>
      <c r="R12" s="4">
        <f t="shared" si="7"/>
        <v>182.52706836677692</v>
      </c>
      <c r="S12" s="4">
        <f t="shared" si="8"/>
        <v>181.36657445967325</v>
      </c>
      <c r="T12" s="6">
        <f t="shared" si="9"/>
        <v>180.33728947697514</v>
      </c>
      <c r="U12" s="4">
        <f t="shared" si="10"/>
        <v>179.44147129515093</v>
      </c>
      <c r="V12" s="4">
        <f t="shared" si="11"/>
        <v>178.68112733367957</v>
      </c>
      <c r="W12" s="4">
        <f t="shared" si="12"/>
        <v>178.05799310870813</v>
      </c>
      <c r="X12" s="4">
        <f t="shared" si="13"/>
        <v>177.57351309969314</v>
      </c>
      <c r="Y12" s="4">
        <f t="shared" si="14"/>
        <v>177.22882440289737</v>
      </c>
      <c r="AA12" s="7">
        <f t="shared" si="15"/>
        <v>-4.3845016992086344E-2</v>
      </c>
      <c r="AB12" s="7">
        <f t="shared" si="16"/>
        <v>-3.4679179153103611E-2</v>
      </c>
      <c r="AC12" s="7">
        <f t="shared" si="17"/>
        <v>-2.652558681632846E-2</v>
      </c>
      <c r="AD12" s="7">
        <f t="shared" si="18"/>
        <v>-1.9417880491110318E-2</v>
      </c>
      <c r="AE12" s="7">
        <f t="shared" si="19"/>
        <v>-1.3385207475725391E-2</v>
      </c>
      <c r="AF12" s="7">
        <f t="shared" si="20"/>
        <v>-8.4518647285316273E-3</v>
      </c>
      <c r="AG12" s="7">
        <f t="shared" si="21"/>
        <v>-4.6369976061212343E-3</v>
      </c>
      <c r="AH12" s="7">
        <f t="shared" si="22"/>
        <v>-1.9543618567096463E-3</v>
      </c>
      <c r="AI12" s="7">
        <f t="shared" si="23"/>
        <v>-4.1215485173790771E-4</v>
      </c>
      <c r="AJ12" s="7">
        <f t="shared" si="24"/>
        <v>-1.2920386829096087E-5</v>
      </c>
      <c r="AK12" s="7">
        <f t="shared" si="25"/>
        <v>-7.5352954489486638E-4</v>
      </c>
    </row>
    <row r="13" spans="1:37" x14ac:dyDescent="0.25">
      <c r="A13" s="2">
        <f t="shared" si="26"/>
        <v>15</v>
      </c>
      <c r="B13" s="10"/>
      <c r="C13" s="4">
        <f t="shared" si="3"/>
        <v>216.44860821913363</v>
      </c>
      <c r="D13" s="4">
        <f t="shared" si="3"/>
        <v>215.92822881689185</v>
      </c>
      <c r="E13" s="4">
        <f t="shared" si="3"/>
        <v>215.52262062252305</v>
      </c>
      <c r="F13" s="4">
        <f t="shared" si="3"/>
        <v>215.23243250030885</v>
      </c>
      <c r="G13" s="4">
        <f t="shared" si="3"/>
        <v>215.05813167606567</v>
      </c>
      <c r="H13" s="6">
        <f t="shared" si="3"/>
        <v>215</v>
      </c>
      <c r="I13" s="4">
        <f t="shared" si="3"/>
        <v>215.05813167606567</v>
      </c>
      <c r="J13" s="4">
        <f t="shared" si="3"/>
        <v>215.23243250030885</v>
      </c>
      <c r="K13" s="4">
        <f t="shared" si="3"/>
        <v>215.52262062252305</v>
      </c>
      <c r="L13" s="4">
        <f t="shared" si="3"/>
        <v>215.92822881689185</v>
      </c>
      <c r="M13" s="4">
        <f t="shared" si="3"/>
        <v>216.44860821913363</v>
      </c>
      <c r="O13" s="4">
        <f t="shared" si="4"/>
        <v>191.51406021124416</v>
      </c>
      <c r="P13" s="4">
        <f t="shared" si="5"/>
        <v>190.01404922600381</v>
      </c>
      <c r="Q13" s="4">
        <f t="shared" si="6"/>
        <v>188.63468013047952</v>
      </c>
      <c r="R13" s="4">
        <f t="shared" si="7"/>
        <v>187.37861722350942</v>
      </c>
      <c r="S13" s="4">
        <f t="shared" si="8"/>
        <v>186.24835526055153</v>
      </c>
      <c r="T13" s="6">
        <f t="shared" si="9"/>
        <v>185.24619694322135</v>
      </c>
      <c r="U13" s="4">
        <f t="shared" si="10"/>
        <v>184.37423118915746</v>
      </c>
      <c r="V13" s="4">
        <f t="shared" si="11"/>
        <v>183.634312619562</v>
      </c>
      <c r="W13" s="4">
        <f t="shared" si="12"/>
        <v>183.02804270363919</v>
      </c>
      <c r="X13" s="4">
        <f t="shared" si="13"/>
        <v>182.55675298545191</v>
      </c>
      <c r="Y13" s="4">
        <f t="shared" si="14"/>
        <v>182.22149078870319</v>
      </c>
      <c r="AA13" s="7">
        <f t="shared" si="15"/>
        <v>-4.3820051658993144E-2</v>
      </c>
      <c r="AB13" s="7">
        <f t="shared" si="16"/>
        <v>-3.4568888223166554E-2</v>
      </c>
      <c r="AC13" s="7">
        <f t="shared" si="17"/>
        <v>-2.6351858101482564E-2</v>
      </c>
      <c r="AD13" s="7">
        <f t="shared" si="18"/>
        <v>-1.9203288459392159E-2</v>
      </c>
      <c r="AE13" s="7">
        <f t="shared" si="19"/>
        <v>-1.3152758641926866E-2</v>
      </c>
      <c r="AF13" s="7">
        <f t="shared" si="20"/>
        <v>-8.224733518712387E-3</v>
      </c>
      <c r="AG13" s="7">
        <f t="shared" si="21"/>
        <v>-4.438258721426282E-3</v>
      </c>
      <c r="AH13" s="7">
        <f t="shared" si="22"/>
        <v>-1.8067253092635001E-3</v>
      </c>
      <c r="AI13" s="7">
        <f t="shared" si="23"/>
        <v>-3.377097459831302E-4</v>
      </c>
      <c r="AJ13" s="7">
        <f t="shared" si="24"/>
        <v>-3.2893177906768492E-5</v>
      </c>
      <c r="AK13" s="7">
        <f t="shared" si="25"/>
        <v>-8.8806194098524588E-4</v>
      </c>
    </row>
    <row r="14" spans="1:37" x14ac:dyDescent="0.25">
      <c r="A14" s="2">
        <f t="shared" si="26"/>
        <v>10</v>
      </c>
      <c r="B14" s="10"/>
      <c r="C14" s="4">
        <f t="shared" si="3"/>
        <v>211.48285982556601</v>
      </c>
      <c r="D14" s="4">
        <f t="shared" si="3"/>
        <v>210.95023109728987</v>
      </c>
      <c r="E14" s="4">
        <f t="shared" si="3"/>
        <v>210.535032714273</v>
      </c>
      <c r="F14" s="4">
        <f t="shared" si="3"/>
        <v>210.23796041628637</v>
      </c>
      <c r="G14" s="4">
        <f t="shared" si="3"/>
        <v>210.05951537600004</v>
      </c>
      <c r="H14" s="6">
        <f t="shared" si="3"/>
        <v>210</v>
      </c>
      <c r="I14" s="4">
        <f t="shared" si="3"/>
        <v>210.05951537600004</v>
      </c>
      <c r="J14" s="4">
        <f t="shared" si="3"/>
        <v>210.23796041628637</v>
      </c>
      <c r="K14" s="4">
        <f t="shared" si="3"/>
        <v>210.535032714273</v>
      </c>
      <c r="L14" s="4">
        <f t="shared" si="3"/>
        <v>210.95023109728987</v>
      </c>
      <c r="M14" s="4">
        <f t="shared" si="3"/>
        <v>211.48285982556601</v>
      </c>
      <c r="O14" s="4">
        <f t="shared" si="4"/>
        <v>196.27086071197749</v>
      </c>
      <c r="P14" s="4">
        <f t="shared" si="5"/>
        <v>194.80748037302524</v>
      </c>
      <c r="Q14" s="4">
        <f t="shared" si="6"/>
        <v>193.46229103872608</v>
      </c>
      <c r="R14" s="4">
        <f t="shared" si="7"/>
        <v>192.23777385992298</v>
      </c>
      <c r="S14" s="4">
        <f t="shared" si="8"/>
        <v>191.13624811449301</v>
      </c>
      <c r="T14" s="6">
        <f t="shared" si="9"/>
        <v>190.15985114621637</v>
      </c>
      <c r="U14" s="4">
        <f t="shared" si="10"/>
        <v>189.31051907545259</v>
      </c>
      <c r="V14" s="4">
        <f t="shared" si="11"/>
        <v>188.58996865497232</v>
      </c>
      <c r="W14" s="4">
        <f t="shared" si="12"/>
        <v>187.99968064321169</v>
      </c>
      <c r="X14" s="4">
        <f t="shared" si="13"/>
        <v>187.54088505340835</v>
      </c>
      <c r="Y14" s="4">
        <f t="shared" si="14"/>
        <v>187.21454861009565</v>
      </c>
      <c r="AA14" s="7">
        <f t="shared" si="15"/>
        <v>-4.3860960214440817E-2</v>
      </c>
      <c r="AB14" s="7">
        <f t="shared" si="16"/>
        <v>-3.4509714427662722E-2</v>
      </c>
      <c r="AC14" s="7">
        <f t="shared" si="17"/>
        <v>-2.6216275957225567E-2</v>
      </c>
      <c r="AD14" s="7">
        <f t="shared" si="18"/>
        <v>-1.90158572295656E-2</v>
      </c>
      <c r="AE14" s="7">
        <f t="shared" si="19"/>
        <v>-1.2938639075358882E-2</v>
      </c>
      <c r="AF14" s="7">
        <f t="shared" si="20"/>
        <v>-8.009390045324678E-3</v>
      </c>
      <c r="AG14" s="7">
        <f t="shared" si="21"/>
        <v>-4.2471544940847301E-3</v>
      </c>
      <c r="AH14" s="7">
        <f t="shared" si="22"/>
        <v>-1.6650172683723913E-3</v>
      </c>
      <c r="AI14" s="7">
        <f t="shared" si="23"/>
        <v>-2.6995089631299933E-4</v>
      </c>
      <c r="AJ14" s="7">
        <f t="shared" si="24"/>
        <v>-6.2748990276892785E-5</v>
      </c>
      <c r="AK14" s="7">
        <f t="shared" si="25"/>
        <v>-1.0380472400673124E-3</v>
      </c>
    </row>
    <row r="15" spans="1:37" x14ac:dyDescent="0.25">
      <c r="A15" s="2">
        <f t="shared" si="26"/>
        <v>5</v>
      </c>
      <c r="B15" s="10"/>
      <c r="C15" s="4">
        <f t="shared" si="3"/>
        <v>206.51876428063383</v>
      </c>
      <c r="D15" s="4">
        <f t="shared" si="3"/>
        <v>205.9732992404598</v>
      </c>
      <c r="E15" s="4">
        <f t="shared" si="3"/>
        <v>205.54804791094466</v>
      </c>
      <c r="F15" s="4">
        <f t="shared" si="3"/>
        <v>205.24375751773792</v>
      </c>
      <c r="G15" s="4">
        <f t="shared" si="3"/>
        <v>205.06096654409879</v>
      </c>
      <c r="H15" s="6">
        <f t="shared" si="3"/>
        <v>205</v>
      </c>
      <c r="I15" s="4">
        <f t="shared" si="3"/>
        <v>205.06096654409879</v>
      </c>
      <c r="J15" s="4">
        <f t="shared" si="3"/>
        <v>205.24375751773792</v>
      </c>
      <c r="K15" s="4">
        <f t="shared" si="3"/>
        <v>205.54804791094466</v>
      </c>
      <c r="L15" s="4">
        <f t="shared" si="3"/>
        <v>205.9732992404598</v>
      </c>
      <c r="M15" s="4">
        <f t="shared" si="3"/>
        <v>206.51876428063383</v>
      </c>
      <c r="O15" s="4">
        <f t="shared" si="4"/>
        <v>201.03946446069955</v>
      </c>
      <c r="P15" s="4">
        <f t="shared" si="5"/>
        <v>199.61104657636318</v>
      </c>
      <c r="Q15" s="4">
        <f t="shared" si="6"/>
        <v>198.29844568220187</v>
      </c>
      <c r="R15" s="4">
        <f t="shared" si="7"/>
        <v>197.10397561856357</v>
      </c>
      <c r="S15" s="4">
        <f t="shared" si="8"/>
        <v>196.02979582020035</v>
      </c>
      <c r="T15" s="6">
        <f t="shared" si="9"/>
        <v>195.077893401522</v>
      </c>
      <c r="U15" s="4">
        <f t="shared" si="10"/>
        <v>194.25006599391855</v>
      </c>
      <c r="V15" s="4">
        <f t="shared" si="11"/>
        <v>193.54790565466695</v>
      </c>
      <c r="W15" s="4">
        <f t="shared" si="12"/>
        <v>192.97278416391779</v>
      </c>
      <c r="X15" s="4">
        <f t="shared" si="13"/>
        <v>192.52584001281525</v>
      </c>
      <c r="Y15" s="4">
        <f t="shared" si="14"/>
        <v>192.20796736167384</v>
      </c>
      <c r="AA15" s="7">
        <f t="shared" si="15"/>
        <v>-4.3968641475580911E-2</v>
      </c>
      <c r="AB15" s="7">
        <f t="shared" si="16"/>
        <v>-3.4501882556284502E-2</v>
      </c>
      <c r="AC15" s="7">
        <f t="shared" si="17"/>
        <v>-2.6118537300701305E-2</v>
      </c>
      <c r="AD15" s="7">
        <f t="shared" si="18"/>
        <v>-1.8854916448646935E-2</v>
      </c>
      <c r="AE15" s="7">
        <f t="shared" si="19"/>
        <v>-1.274198191706585E-2</v>
      </c>
      <c r="AF15" s="7">
        <f t="shared" si="20"/>
        <v>-7.8049471454820409E-3</v>
      </c>
      <c r="AG15" s="7">
        <f t="shared" si="21"/>
        <v>-4.0629541319361041E-3</v>
      </c>
      <c r="AH15" s="7">
        <f t="shared" si="22"/>
        <v>-1.5288354661873826E-3</v>
      </c>
      <c r="AI15" s="7">
        <f t="shared" si="23"/>
        <v>-2.0896738548875919E-4</v>
      </c>
      <c r="AJ15" s="7">
        <f t="shared" si="24"/>
        <v>-1.0321734251603645E-4</v>
      </c>
      <c r="AK15" s="7">
        <f t="shared" si="25"/>
        <v>-1.2049869002282189E-3</v>
      </c>
    </row>
    <row r="16" spans="1:37" x14ac:dyDescent="0.25">
      <c r="A16" s="5">
        <f t="shared" si="26"/>
        <v>0</v>
      </c>
      <c r="B16" s="10"/>
      <c r="C16" s="6">
        <f t="shared" ref="C16:M26" si="27">SQRT(POWER(C$5,2)+POWER(($A16-DogL1),2))</f>
        <v>201.55644370746373</v>
      </c>
      <c r="D16" s="6">
        <f t="shared" si="27"/>
        <v>200.9975124224178</v>
      </c>
      <c r="E16" s="6">
        <f t="shared" si="27"/>
        <v>200.5617112013158</v>
      </c>
      <c r="F16" s="6">
        <f t="shared" si="27"/>
        <v>200.24984394500785</v>
      </c>
      <c r="G16" s="6">
        <f t="shared" si="27"/>
        <v>200.06249023742558</v>
      </c>
      <c r="H16" s="6">
        <f>SQRT(POWER(H$5,2)+POWER(($A16-DogL1),2))</f>
        <v>200</v>
      </c>
      <c r="I16" s="6">
        <f t="shared" si="27"/>
        <v>200.06249023742558</v>
      </c>
      <c r="J16" s="6">
        <f t="shared" si="27"/>
        <v>200.24984394500785</v>
      </c>
      <c r="K16" s="6">
        <f t="shared" si="27"/>
        <v>200.5617112013158</v>
      </c>
      <c r="L16" s="6">
        <f t="shared" si="27"/>
        <v>200.9975124224178</v>
      </c>
      <c r="M16" s="6">
        <f t="shared" si="27"/>
        <v>201.55644370746373</v>
      </c>
      <c r="O16" s="6">
        <f t="shared" si="4"/>
        <v>205.81905105375765</v>
      </c>
      <c r="P16" s="6">
        <f t="shared" si="5"/>
        <v>204.42403337507909</v>
      </c>
      <c r="Q16" s="6">
        <f t="shared" si="6"/>
        <v>203.14253386723712</v>
      </c>
      <c r="R16" s="6">
        <f t="shared" si="7"/>
        <v>201.9767132881108</v>
      </c>
      <c r="S16" s="6">
        <f t="shared" si="8"/>
        <v>200.92858521209436</v>
      </c>
      <c r="T16" s="6">
        <f t="shared" si="9"/>
        <v>200</v>
      </c>
      <c r="U16" s="6">
        <f t="shared" si="10"/>
        <v>199.19262949382977</v>
      </c>
      <c r="V16" s="6">
        <f t="shared" si="11"/>
        <v>198.50795271054579</v>
      </c>
      <c r="W16" s="6">
        <f t="shared" si="12"/>
        <v>197.94724280473932</v>
      </c>
      <c r="X16" s="6">
        <f t="shared" si="13"/>
        <v>197.51155555730037</v>
      </c>
      <c r="Y16" s="6">
        <f t="shared" si="14"/>
        <v>197.20171962569367</v>
      </c>
      <c r="AA16" s="7">
        <f t="shared" si="15"/>
        <v>-4.4144535202442187E-2</v>
      </c>
      <c r="AB16" s="7">
        <f t="shared" si="16"/>
        <v>-3.4546032322061007E-2</v>
      </c>
      <c r="AC16" s="7">
        <f t="shared" si="17"/>
        <v>-2.6058642003750753E-2</v>
      </c>
      <c r="AD16" s="7">
        <f t="shared" si="18"/>
        <v>-1.872000458312428E-2</v>
      </c>
      <c r="AE16" s="7">
        <f t="shared" si="19"/>
        <v>-1.2562056034787931E-2</v>
      </c>
      <c r="AF16" s="7">
        <f t="shared" si="20"/>
        <v>-7.6106038165090692E-3</v>
      </c>
      <c r="AG16" s="7">
        <f t="shared" si="21"/>
        <v>-3.8849886034846744E-3</v>
      </c>
      <c r="AH16" s="7">
        <f t="shared" si="22"/>
        <v>-1.3978408838727079E-3</v>
      </c>
      <c r="AI16" s="7">
        <f t="shared" si="23"/>
        <v>-1.5493869278838758E-4</v>
      </c>
      <c r="AJ16" s="7">
        <f t="shared" si="24"/>
        <v>-1.5516979610392029E-4</v>
      </c>
      <c r="AK16" s="7">
        <f t="shared" si="25"/>
        <v>-1.3905985405557792E-3</v>
      </c>
    </row>
    <row r="17" spans="1:37" x14ac:dyDescent="0.25">
      <c r="A17" s="2">
        <f t="shared" si="26"/>
        <v>-5</v>
      </c>
      <c r="B17" s="10"/>
      <c r="C17" s="4">
        <f t="shared" si="27"/>
        <v>196.59603251337501</v>
      </c>
      <c r="D17" s="4">
        <f t="shared" si="27"/>
        <v>196.02295783912658</v>
      </c>
      <c r="E17" s="4">
        <f t="shared" si="27"/>
        <v>195.57607215607945</v>
      </c>
      <c r="F17" s="4">
        <f t="shared" si="27"/>
        <v>195.25624189766637</v>
      </c>
      <c r="G17" s="4">
        <f t="shared" si="27"/>
        <v>195.06409203131159</v>
      </c>
      <c r="H17" s="6">
        <f t="shared" si="27"/>
        <v>195</v>
      </c>
      <c r="I17" s="4">
        <f t="shared" si="27"/>
        <v>195.06409203131159</v>
      </c>
      <c r="J17" s="4">
        <f t="shared" si="27"/>
        <v>195.25624189766637</v>
      </c>
      <c r="K17" s="4">
        <f t="shared" si="27"/>
        <v>195.57607215607945</v>
      </c>
      <c r="L17" s="4">
        <f t="shared" si="27"/>
        <v>196.02295783912658</v>
      </c>
      <c r="M17" s="4">
        <f t="shared" si="27"/>
        <v>196.59603251337501</v>
      </c>
      <c r="O17" s="4">
        <f t="shared" si="4"/>
        <v>210.60887275395999</v>
      </c>
      <c r="P17" s="4">
        <f t="shared" si="5"/>
        <v>209.24579070404226</v>
      </c>
      <c r="Q17" s="4">
        <f t="shared" si="6"/>
        <v>207.99400128856118</v>
      </c>
      <c r="R17" s="4">
        <f t="shared" si="7"/>
        <v>206.85552498469102</v>
      </c>
      <c r="S17" s="4">
        <f t="shared" si="8"/>
        <v>205.83224203549423</v>
      </c>
      <c r="T17" s="6">
        <f t="shared" si="9"/>
        <v>204.92587807796363</v>
      </c>
      <c r="U17" s="4">
        <f t="shared" si="10"/>
        <v>204.13799046402545</v>
      </c>
      <c r="V17" s="4">
        <f t="shared" si="11"/>
        <v>203.46995551028337</v>
      </c>
      <c r="W17" s="4">
        <f t="shared" si="12"/>
        <v>202.92295690735151</v>
      </c>
      <c r="X17" s="4">
        <f t="shared" si="13"/>
        <v>202.4979755076306</v>
      </c>
      <c r="Y17" s="4">
        <f t="shared" si="14"/>
        <v>202.19578069127732</v>
      </c>
      <c r="AA17" s="7">
        <f t="shared" si="15"/>
        <v>-4.4390651830896341E-2</v>
      </c>
      <c r="AB17" s="7">
        <f t="shared" si="16"/>
        <v>-3.4643234554412906E-2</v>
      </c>
      <c r="AC17" s="7">
        <f t="shared" si="17"/>
        <v>-2.6036897826021459E-2</v>
      </c>
      <c r="AD17" s="7">
        <f t="shared" si="18"/>
        <v>-1.861086544707604E-2</v>
      </c>
      <c r="AE17" s="7">
        <f t="shared" si="19"/>
        <v>-1.2398257438993055E-2</v>
      </c>
      <c r="AF17" s="7">
        <f t="shared" si="20"/>
        <v>-7.425635083412538E-3</v>
      </c>
      <c r="AG17" s="7">
        <f t="shared" si="21"/>
        <v>-3.7126426042708213E-3</v>
      </c>
      <c r="AH17" s="7">
        <f t="shared" si="22"/>
        <v>-1.2717553551076634E-3</v>
      </c>
      <c r="AI17" s="7">
        <f t="shared" si="23"/>
        <v>-1.0814117749480306E-4</v>
      </c>
      <c r="AJ17" s="7">
        <f t="shared" si="24"/>
        <v>-2.196381002184607E-4</v>
      </c>
      <c r="AK17" s="7">
        <f t="shared" si="25"/>
        <v>-1.5968479319784052E-3</v>
      </c>
    </row>
    <row r="18" spans="1:37" x14ac:dyDescent="0.25">
      <c r="A18" s="2">
        <f t="shared" si="26"/>
        <v>-10</v>
      </c>
      <c r="B18" s="10"/>
      <c r="C18" s="4">
        <f t="shared" si="27"/>
        <v>191.637678967368</v>
      </c>
      <c r="D18" s="4">
        <f t="shared" si="27"/>
        <v>191.04973174542801</v>
      </c>
      <c r="E18" s="4">
        <f t="shared" si="27"/>
        <v>190.59118552545917</v>
      </c>
      <c r="F18" s="4">
        <f t="shared" si="27"/>
        <v>190.26297590440447</v>
      </c>
      <c r="G18" s="4">
        <f t="shared" si="27"/>
        <v>190.06577808748213</v>
      </c>
      <c r="H18" s="6">
        <f t="shared" si="27"/>
        <v>190</v>
      </c>
      <c r="I18" s="4">
        <f t="shared" si="27"/>
        <v>190.06577808748213</v>
      </c>
      <c r="J18" s="4">
        <f t="shared" si="27"/>
        <v>190.26297590440447</v>
      </c>
      <c r="K18" s="4">
        <f t="shared" si="27"/>
        <v>190.59118552545917</v>
      </c>
      <c r="L18" s="4">
        <f t="shared" si="27"/>
        <v>191.04973174542801</v>
      </c>
      <c r="M18" s="4">
        <f t="shared" si="27"/>
        <v>191.637678967368</v>
      </c>
      <c r="O18" s="4">
        <f t="shared" si="4"/>
        <v>215.40824679830189</v>
      </c>
      <c r="P18" s="4">
        <f t="shared" si="5"/>
        <v>214.07572593216699</v>
      </c>
      <c r="Q18" s="4">
        <f t="shared" si="6"/>
        <v>212.85234336988262</v>
      </c>
      <c r="R18" s="4">
        <f t="shared" si="7"/>
        <v>211.7399908442346</v>
      </c>
      <c r="S18" s="4">
        <f t="shared" si="8"/>
        <v>210.74042651418995</v>
      </c>
      <c r="T18" s="6">
        <f t="shared" si="9"/>
        <v>209.85526205470481</v>
      </c>
      <c r="U18" s="4">
        <f t="shared" si="10"/>
        <v>209.08595040488726</v>
      </c>
      <c r="V18" s="4">
        <f t="shared" si="11"/>
        <v>208.43377437781314</v>
      </c>
      <c r="W18" s="4">
        <f t="shared" si="12"/>
        <v>207.89983633001555</v>
      </c>
      <c r="X18" s="4">
        <f t="shared" si="13"/>
        <v>207.48504907755014</v>
      </c>
      <c r="Y18" s="4">
        <f t="shared" si="14"/>
        <v>207.19012822858991</v>
      </c>
      <c r="AA18" s="7">
        <f t="shared" si="15"/>
        <v>-4.4709613345038847E-2</v>
      </c>
      <c r="AB18" s="7">
        <f t="shared" si="16"/>
        <v>-3.4795015832603443E-2</v>
      </c>
      <c r="AC18" s="7">
        <f t="shared" si="17"/>
        <v>-2.6053931324018592E-2</v>
      </c>
      <c r="AD18" s="7">
        <f t="shared" si="18"/>
        <v>-1.8527448628323898E-2</v>
      </c>
      <c r="AE18" s="7">
        <f t="shared" si="19"/>
        <v>-1.2250103034867368E-2</v>
      </c>
      <c r="AF18" s="7">
        <f t="shared" si="20"/>
        <v>-7.249383252666438E-3</v>
      </c>
      <c r="AG18" s="7">
        <f t="shared" si="21"/>
        <v>-3.5453476288669168E-3</v>
      </c>
      <c r="AH18" s="7">
        <f t="shared" si="22"/>
        <v>-1.1503606756860067E-3</v>
      </c>
      <c r="AI18" s="7">
        <f t="shared" si="23"/>
        <v>-6.8957117509358917E-5</v>
      </c>
      <c r="AJ18" s="7">
        <f t="shared" si="24"/>
        <v>-2.9783651492263779E-4</v>
      </c>
      <c r="AK18" s="7">
        <f t="shared" si="25"/>
        <v>-1.8259872544131367E-3</v>
      </c>
    </row>
    <row r="19" spans="1:37" x14ac:dyDescent="0.25">
      <c r="A19" s="2">
        <f t="shared" si="26"/>
        <v>-15</v>
      </c>
      <c r="B19" s="10"/>
      <c r="C19" s="4">
        <f t="shared" si="27"/>
        <v>186.6815470259447</v>
      </c>
      <c r="D19" s="4">
        <f t="shared" si="27"/>
        <v>186.07794065928394</v>
      </c>
      <c r="E19" s="4">
        <f t="shared" si="27"/>
        <v>185.60711193270586</v>
      </c>
      <c r="F19" s="4">
        <f t="shared" si="27"/>
        <v>185.27007313648906</v>
      </c>
      <c r="G19" s="4">
        <f t="shared" si="27"/>
        <v>185.06755523321746</v>
      </c>
      <c r="H19" s="6">
        <f t="shared" si="27"/>
        <v>185</v>
      </c>
      <c r="I19" s="4">
        <f t="shared" si="27"/>
        <v>185.06755523321746</v>
      </c>
      <c r="J19" s="4">
        <f t="shared" si="27"/>
        <v>185.27007313648906</v>
      </c>
      <c r="K19" s="4">
        <f t="shared" si="27"/>
        <v>185.60711193270586</v>
      </c>
      <c r="L19" s="4">
        <f t="shared" si="27"/>
        <v>186.07794065928394</v>
      </c>
      <c r="M19" s="4">
        <f t="shared" si="27"/>
        <v>186.6815470259447</v>
      </c>
      <c r="O19" s="4">
        <f t="shared" si="4"/>
        <v>220.21654863961189</v>
      </c>
      <c r="P19" s="4">
        <f t="shared" si="5"/>
        <v>218.91329776742364</v>
      </c>
      <c r="Q19" s="4">
        <f t="shared" si="6"/>
        <v>217.71709988899545</v>
      </c>
      <c r="R19" s="4">
        <f t="shared" si="7"/>
        <v>216.62972840480819</v>
      </c>
      <c r="S19" s="4">
        <f t="shared" si="8"/>
        <v>215.65282950475543</v>
      </c>
      <c r="T19" s="6">
        <f t="shared" si="9"/>
        <v>214.78791054915834</v>
      </c>
      <c r="U19" s="4">
        <f t="shared" si="10"/>
        <v>214.03632907228479</v>
      </c>
      <c r="V19" s="4">
        <f t="shared" si="11"/>
        <v>213.39928258409287</v>
      </c>
      <c r="W19" s="4">
        <f t="shared" si="12"/>
        <v>212.87779934054106</v>
      </c>
      <c r="X19" s="4">
        <f t="shared" si="13"/>
        <v>212.47273024258385</v>
      </c>
      <c r="Y19" s="4">
        <f t="shared" si="14"/>
        <v>212.18474200894829</v>
      </c>
      <c r="AA19" s="7">
        <f t="shared" si="15"/>
        <v>-4.5104706721163866E-2</v>
      </c>
      <c r="AB19" s="7">
        <f t="shared" si="16"/>
        <v>-3.5003392486676395E-2</v>
      </c>
      <c r="AC19" s="7">
        <f t="shared" si="17"/>
        <v>-2.6110705212417845E-2</v>
      </c>
      <c r="AD19" s="7">
        <f t="shared" si="18"/>
        <v>-1.8469913929801945E-2</v>
      </c>
      <c r="AE19" s="7">
        <f t="shared" si="19"/>
        <v>-1.2117226590305133E-2</v>
      </c>
      <c r="AF19" s="7">
        <f t="shared" si="20"/>
        <v>-7.081250337622455E-3</v>
      </c>
      <c r="AG19" s="7">
        <f t="shared" si="21"/>
        <v>-3.3825759896983906E-3</v>
      </c>
      <c r="AH19" s="7">
        <f t="shared" si="22"/>
        <v>-1.0334992621430321E-3</v>
      </c>
      <c r="AI19" s="7">
        <f t="shared" si="23"/>
        <v>-3.788667619205097E-5</v>
      </c>
      <c r="AJ19" s="7">
        <f t="shared" si="24"/>
        <v>-3.9118911630093683E-4</v>
      </c>
      <c r="AK19" s="7">
        <f t="shared" si="25"/>
        <v>-2.0806009184229637E-3</v>
      </c>
    </row>
    <row r="20" spans="1:37" x14ac:dyDescent="0.25">
      <c r="A20" s="2">
        <f t="shared" si="26"/>
        <v>-20</v>
      </c>
      <c r="B20" s="10"/>
      <c r="C20" s="4">
        <f t="shared" si="27"/>
        <v>181.72781845386248</v>
      </c>
      <c r="D20" s="4">
        <f t="shared" si="27"/>
        <v>181.10770276274835</v>
      </c>
      <c r="E20" s="4">
        <f t="shared" si="27"/>
        <v>180.62391868188442</v>
      </c>
      <c r="F20" s="4">
        <f t="shared" si="27"/>
        <v>180.27756377319946</v>
      </c>
      <c r="G20" s="4">
        <f t="shared" si="27"/>
        <v>180.06943105369106</v>
      </c>
      <c r="H20" s="6">
        <f t="shared" si="27"/>
        <v>180</v>
      </c>
      <c r="I20" s="4">
        <f t="shared" si="27"/>
        <v>180.06943105369106</v>
      </c>
      <c r="J20" s="4">
        <f t="shared" si="27"/>
        <v>180.27756377319946</v>
      </c>
      <c r="K20" s="4">
        <f t="shared" si="27"/>
        <v>180.62391868188442</v>
      </c>
      <c r="L20" s="4">
        <f t="shared" si="27"/>
        <v>181.10770276274835</v>
      </c>
      <c r="M20" s="4">
        <f t="shared" si="27"/>
        <v>181.72781845386248</v>
      </c>
      <c r="O20" s="4">
        <f t="shared" si="4"/>
        <v>225.03320599584177</v>
      </c>
      <c r="P20" s="4">
        <f t="shared" si="5"/>
        <v>223.75801090784014</v>
      </c>
      <c r="Q20" s="4">
        <f t="shared" si="6"/>
        <v>222.58785027511999</v>
      </c>
      <c r="R20" s="4">
        <f t="shared" si="7"/>
        <v>221.52438857779379</v>
      </c>
      <c r="S20" s="4">
        <f t="shared" si="8"/>
        <v>220.56916914979647</v>
      </c>
      <c r="T20" s="6">
        <f t="shared" si="9"/>
        <v>219.72360370269203</v>
      </c>
      <c r="U20" s="4">
        <f t="shared" si="10"/>
        <v>218.98896243592688</v>
      </c>
      <c r="V20" s="4">
        <f t="shared" si="11"/>
        <v>218.36636488578074</v>
      </c>
      <c r="W20" s="4">
        <f t="shared" si="12"/>
        <v>217.85677165995111</v>
      </c>
      <c r="X20" s="4">
        <f t="shared" si="13"/>
        <v>217.46097719536306</v>
      </c>
      <c r="Y20" s="4">
        <f t="shared" si="14"/>
        <v>217.17960366348484</v>
      </c>
      <c r="AA20" s="7">
        <f t="shared" si="15"/>
        <v>-4.5579951839398829E-2</v>
      </c>
      <c r="AB20" s="7">
        <f t="shared" si="16"/>
        <v>-3.527091524239799E-2</v>
      </c>
      <c r="AC20" s="7">
        <f t="shared" si="17"/>
        <v>-2.6208542893167815E-2</v>
      </c>
      <c r="AD20" s="7">
        <f t="shared" si="18"/>
        <v>-1.8438640087664788E-2</v>
      </c>
      <c r="AE20" s="7">
        <f t="shared" si="19"/>
        <v>-1.199937687449616E-2</v>
      </c>
      <c r="AF20" s="7">
        <f t="shared" si="20"/>
        <v>-6.9206914777435857E-3</v>
      </c>
      <c r="AG20" s="7">
        <f t="shared" si="21"/>
        <v>-3.2238356589612601E-3</v>
      </c>
      <c r="AH20" s="7">
        <f t="shared" si="22"/>
        <v>-9.2107647122919548E-4</v>
      </c>
      <c r="AI20" s="7">
        <f t="shared" si="23"/>
        <v>-1.5563305003314617E-5</v>
      </c>
      <c r="AJ20" s="7">
        <f t="shared" si="24"/>
        <v>-5.0136311171792712E-4</v>
      </c>
      <c r="AK20" s="7">
        <f t="shared" si="25"/>
        <v>-2.3636605793415756E-3</v>
      </c>
    </row>
    <row r="21" spans="1:37" x14ac:dyDescent="0.25">
      <c r="A21" s="2">
        <f t="shared" si="26"/>
        <v>-25</v>
      </c>
      <c r="B21" s="10"/>
      <c r="C21" s="4">
        <f t="shared" si="27"/>
        <v>176.77669529663689</v>
      </c>
      <c r="D21" s="4">
        <f t="shared" si="27"/>
        <v>176.13914953808538</v>
      </c>
      <c r="E21" s="4">
        <f t="shared" si="27"/>
        <v>175.64168070250295</v>
      </c>
      <c r="F21" s="4">
        <f t="shared" si="27"/>
        <v>175.28548142958104</v>
      </c>
      <c r="G21" s="4">
        <f t="shared" si="27"/>
        <v>175.07141400011596</v>
      </c>
      <c r="H21" s="6">
        <f t="shared" si="27"/>
        <v>175</v>
      </c>
      <c r="I21" s="4">
        <f t="shared" si="27"/>
        <v>175.07141400011596</v>
      </c>
      <c r="J21" s="4">
        <f t="shared" si="27"/>
        <v>175.28548142958104</v>
      </c>
      <c r="K21" s="4">
        <f t="shared" si="27"/>
        <v>175.64168070250295</v>
      </c>
      <c r="L21" s="4">
        <f t="shared" si="27"/>
        <v>176.13914953808538</v>
      </c>
      <c r="M21" s="4">
        <f t="shared" si="27"/>
        <v>176.77669529663689</v>
      </c>
      <c r="O21" s="4">
        <f t="shared" si="4"/>
        <v>229.8576935993037</v>
      </c>
      <c r="P21" s="4">
        <f t="shared" si="5"/>
        <v>228.60941133614233</v>
      </c>
      <c r="Q21" s="4">
        <f t="shared" si="6"/>
        <v>227.46420948387387</v>
      </c>
      <c r="R21" s="4">
        <f t="shared" si="7"/>
        <v>226.42365212316005</v>
      </c>
      <c r="S21" s="4">
        <f t="shared" si="8"/>
        <v>225.48918795688618</v>
      </c>
      <c r="T21" s="6">
        <f t="shared" si="9"/>
        <v>224.6621408473668</v>
      </c>
      <c r="U21" s="4">
        <f t="shared" si="10"/>
        <v>223.94370090446441</v>
      </c>
      <c r="V21" s="4">
        <f t="shared" si="11"/>
        <v>223.33491625685036</v>
      </c>
      <c r="W21" s="4">
        <f t="shared" si="12"/>
        <v>222.83668563349369</v>
      </c>
      <c r="X21" s="4">
        <f t="shared" si="13"/>
        <v>222.44975187396059</v>
      </c>
      <c r="Y21" s="4">
        <f t="shared" si="14"/>
        <v>222.17469647431224</v>
      </c>
      <c r="AA21" s="7">
        <f t="shared" si="15"/>
        <v>-4.6140186326911033E-2</v>
      </c>
      <c r="AB21" s="7">
        <f t="shared" si="16"/>
        <v>-3.5600726209783662E-2</v>
      </c>
      <c r="AC21" s="7">
        <f t="shared" si="17"/>
        <v>-2.6349161151090539E-2</v>
      </c>
      <c r="AD21" s="7">
        <f t="shared" si="18"/>
        <v>-1.8434238190691378E-2</v>
      </c>
      <c r="AE21" s="7">
        <f t="shared" si="19"/>
        <v>-1.1896417997187041E-2</v>
      </c>
      <c r="AF21" s="7">
        <f t="shared" si="20"/>
        <v>-6.7672092038206493E-3</v>
      </c>
      <c r="AG21" s="7">
        <f t="shared" si="21"/>
        <v>-3.0686658410254805E-3</v>
      </c>
      <c r="AH21" s="7">
        <f t="shared" si="22"/>
        <v>-8.1306477051536056E-4</v>
      </c>
      <c r="AI21" s="7">
        <f t="shared" si="23"/>
        <v>-2.7732557357989611E-6</v>
      </c>
      <c r="AJ21" s="7">
        <f t="shared" si="24"/>
        <v>-6.3030947769949857E-4</v>
      </c>
      <c r="AK21" s="7">
        <f t="shared" si="25"/>
        <v>-2.6785913915653554E-3</v>
      </c>
    </row>
    <row r="22" spans="1:37" x14ac:dyDescent="0.25">
      <c r="A22" s="2">
        <f t="shared" si="26"/>
        <v>-30</v>
      </c>
      <c r="B22" s="10"/>
      <c r="C22" s="4">
        <f t="shared" si="27"/>
        <v>171.82840277439584</v>
      </c>
      <c r="D22" s="4">
        <f t="shared" si="27"/>
        <v>171.17242768623689</v>
      </c>
      <c r="E22" s="4">
        <f t="shared" si="27"/>
        <v>170.66048165876012</v>
      </c>
      <c r="F22" s="4">
        <f t="shared" si="27"/>
        <v>170.29386365926402</v>
      </c>
      <c r="G22" s="4">
        <f t="shared" si="27"/>
        <v>170.07351351694948</v>
      </c>
      <c r="H22" s="6">
        <f t="shared" si="27"/>
        <v>170</v>
      </c>
      <c r="I22" s="4">
        <f t="shared" si="27"/>
        <v>170.07351351694948</v>
      </c>
      <c r="J22" s="4">
        <f t="shared" si="27"/>
        <v>170.29386365926402</v>
      </c>
      <c r="K22" s="4">
        <f t="shared" si="27"/>
        <v>170.66048165876012</v>
      </c>
      <c r="L22" s="4">
        <f t="shared" si="27"/>
        <v>171.17242768623689</v>
      </c>
      <c r="M22" s="4">
        <f t="shared" si="27"/>
        <v>171.82840277439584</v>
      </c>
      <c r="O22" s="4">
        <f t="shared" si="4"/>
        <v>234.68952855382318</v>
      </c>
      <c r="P22" s="4">
        <f t="shared" si="5"/>
        <v>233.4670821710888</v>
      </c>
      <c r="Q22" s="4">
        <f t="shared" si="6"/>
        <v>232.34582436994231</v>
      </c>
      <c r="R22" s="4">
        <f t="shared" si="7"/>
        <v>231.32722655756328</v>
      </c>
      <c r="S22" s="4">
        <f t="shared" si="8"/>
        <v>230.41265024186575</v>
      </c>
      <c r="T22" s="6">
        <f t="shared" si="9"/>
        <v>229.60333846907909</v>
      </c>
      <c r="U22" s="4">
        <f t="shared" si="10"/>
        <v>228.90040777773339</v>
      </c>
      <c r="V22" s="4">
        <f t="shared" si="11"/>
        <v>228.30484078415589</v>
      </c>
      <c r="W22" s="4">
        <f t="shared" si="12"/>
        <v>227.81747950968315</v>
      </c>
      <c r="X22" s="4">
        <f t="shared" si="13"/>
        <v>227.43901955207915</v>
      </c>
      <c r="Y22" s="4">
        <f t="shared" si="14"/>
        <v>227.17000519319708</v>
      </c>
      <c r="AA22" s="7">
        <f t="shared" si="15"/>
        <v>-4.6791170503267247E-2</v>
      </c>
      <c r="AB22" s="7">
        <f t="shared" si="16"/>
        <v>-3.5996630438179682E-2</v>
      </c>
      <c r="AC22" s="7">
        <f t="shared" si="17"/>
        <v>-2.653471235982412E-2</v>
      </c>
      <c r="AD22" s="7">
        <f t="shared" si="18"/>
        <v>-1.8457570417324435E-2</v>
      </c>
      <c r="AE22" s="7">
        <f t="shared" si="19"/>
        <v>-1.1808332059400257E-2</v>
      </c>
      <c r="AF22" s="7">
        <f t="shared" si="20"/>
        <v>-6.6203484257700293E-3</v>
      </c>
      <c r="AG22" s="7">
        <f t="shared" si="21"/>
        <v>-2.9166332118801424E-3</v>
      </c>
      <c r="AH22" s="7">
        <f t="shared" si="22"/>
        <v>-7.0951004414037148E-4</v>
      </c>
      <c r="AI22" s="7">
        <f t="shared" si="23"/>
        <v>-4.8008621732369803E-7</v>
      </c>
      <c r="AJ22" s="7">
        <f t="shared" si="24"/>
        <v>-7.8031259720566135E-4</v>
      </c>
      <c r="AK22" s="7">
        <f t="shared" si="25"/>
        <v>-3.0293520890034313E-3</v>
      </c>
    </row>
    <row r="23" spans="1:37" x14ac:dyDescent="0.25">
      <c r="A23" s="2">
        <f t="shared" si="26"/>
        <v>-35</v>
      </c>
      <c r="B23" s="10"/>
      <c r="C23" s="4">
        <f t="shared" si="27"/>
        <v>166.88319268278636</v>
      </c>
      <c r="D23" s="4">
        <f t="shared" si="27"/>
        <v>166.20770138594662</v>
      </c>
      <c r="E23" s="4">
        <f t="shared" si="27"/>
        <v>165.6804152578089</v>
      </c>
      <c r="F23" s="4">
        <f t="shared" si="27"/>
        <v>165.30275254816539</v>
      </c>
      <c r="G23" s="4">
        <f t="shared" si="27"/>
        <v>165.07574019219177</v>
      </c>
      <c r="H23" s="6">
        <f t="shared" si="27"/>
        <v>165</v>
      </c>
      <c r="I23" s="4">
        <f t="shared" si="27"/>
        <v>165.07574019219177</v>
      </c>
      <c r="J23" s="4">
        <f t="shared" si="27"/>
        <v>165.30275254816539</v>
      </c>
      <c r="K23" s="4">
        <f t="shared" si="27"/>
        <v>165.6804152578089</v>
      </c>
      <c r="L23" s="4">
        <f t="shared" si="27"/>
        <v>166.20770138594662</v>
      </c>
      <c r="M23" s="4">
        <f t="shared" si="27"/>
        <v>166.88319268278636</v>
      </c>
      <c r="O23" s="4">
        <f t="shared" si="4"/>
        <v>239.52826622100409</v>
      </c>
      <c r="P23" s="4">
        <f t="shared" si="5"/>
        <v>238.33064000146175</v>
      </c>
      <c r="Q23" s="4">
        <f t="shared" si="6"/>
        <v>237.23237048972152</v>
      </c>
      <c r="R23" s="4">
        <f t="shared" si="7"/>
        <v>236.23484343516861</v>
      </c>
      <c r="S23" s="4">
        <f t="shared" si="8"/>
        <v>235.3393398849941</v>
      </c>
      <c r="T23" s="6">
        <f t="shared" si="9"/>
        <v>234.54702842323735</v>
      </c>
      <c r="U23" s="4">
        <f t="shared" si="10"/>
        <v>233.85895789307932</v>
      </c>
      <c r="V23" s="4">
        <f t="shared" si="11"/>
        <v>233.27605070281689</v>
      </c>
      <c r="W23" s="4">
        <f t="shared" si="12"/>
        <v>232.79909681132642</v>
      </c>
      <c r="X23" s="4">
        <f t="shared" si="13"/>
        <v>232.42874848184221</v>
      </c>
      <c r="Y23" s="4">
        <f t="shared" si="14"/>
        <v>232.1655158836075</v>
      </c>
      <c r="AA23" s="7">
        <f t="shared" si="15"/>
        <v>-4.7539716490039276E-2</v>
      </c>
      <c r="AB23" s="7">
        <f t="shared" si="16"/>
        <v>-3.6463184919676719E-2</v>
      </c>
      <c r="AC23" s="7">
        <f t="shared" si="17"/>
        <v>-2.6767837972467946E-2</v>
      </c>
      <c r="AD23" s="7">
        <f t="shared" si="18"/>
        <v>-1.8509774940040902E-2</v>
      </c>
      <c r="AE23" s="7">
        <f t="shared" si="19"/>
        <v>-1.1735224317227216E-2</v>
      </c>
      <c r="AF23" s="7">
        <f t="shared" si="20"/>
        <v>-6.4796920396312969E-3</v>
      </c>
      <c r="AG23" s="7">
        <f t="shared" si="21"/>
        <v>-2.7673287912630302E-3</v>
      </c>
      <c r="AH23" s="7">
        <f t="shared" si="22"/>
        <v>-6.1054043401172382E-4</v>
      </c>
      <c r="AI23" s="7">
        <f t="shared" si="23"/>
        <v>-9.8553135239179833E-6</v>
      </c>
      <c r="AJ23" s="7">
        <f t="shared" si="24"/>
        <v>-9.5405104437626214E-4</v>
      </c>
      <c r="AK23" s="7">
        <f t="shared" si="25"/>
        <v>-3.4205321729475126E-3</v>
      </c>
    </row>
    <row r="24" spans="1:37" x14ac:dyDescent="0.25">
      <c r="A24" s="2">
        <f t="shared" si="26"/>
        <v>-40</v>
      </c>
      <c r="B24" s="10"/>
      <c r="C24" s="4">
        <f t="shared" si="27"/>
        <v>161.94134740701648</v>
      </c>
      <c r="D24" s="4">
        <f t="shared" si="27"/>
        <v>161.24515496597098</v>
      </c>
      <c r="E24" s="4">
        <f t="shared" si="27"/>
        <v>160.70158679988197</v>
      </c>
      <c r="F24" s="4">
        <f t="shared" si="27"/>
        <v>160.31219541881399</v>
      </c>
      <c r="G24" s="4">
        <f t="shared" si="27"/>
        <v>160.07810593582121</v>
      </c>
      <c r="H24" s="6">
        <f t="shared" si="27"/>
        <v>160</v>
      </c>
      <c r="I24" s="4">
        <f t="shared" si="27"/>
        <v>160.07810593582121</v>
      </c>
      <c r="J24" s="4">
        <f t="shared" si="27"/>
        <v>160.31219541881399</v>
      </c>
      <c r="K24" s="4">
        <f t="shared" si="27"/>
        <v>160.70158679988197</v>
      </c>
      <c r="L24" s="4">
        <f t="shared" si="27"/>
        <v>161.24515496597098</v>
      </c>
      <c r="M24" s="4">
        <f t="shared" si="27"/>
        <v>161.94134740701648</v>
      </c>
      <c r="O24" s="4">
        <f t="shared" si="4"/>
        <v>244.37349656798838</v>
      </c>
      <c r="P24" s="4">
        <f t="shared" si="5"/>
        <v>243.19973163951224</v>
      </c>
      <c r="Q24" s="4">
        <f t="shared" si="6"/>
        <v>242.12354927639092</v>
      </c>
      <c r="R24" s="4">
        <f t="shared" si="7"/>
        <v>241.14625595033203</v>
      </c>
      <c r="S24" s="4">
        <f t="shared" si="8"/>
        <v>240.26905835652079</v>
      </c>
      <c r="T24" s="6">
        <f t="shared" si="9"/>
        <v>239.49305636739308</v>
      </c>
      <c r="U24" s="4">
        <f t="shared" si="10"/>
        <v>238.81923643806724</v>
      </c>
      <c r="V24" s="4">
        <f t="shared" si="11"/>
        <v>238.24846555125512</v>
      </c>
      <c r="W24" s="4">
        <f t="shared" si="12"/>
        <v>237.78148578515052</v>
      </c>
      <c r="X24" s="4">
        <f t="shared" si="13"/>
        <v>237.4189095814819</v>
      </c>
      <c r="Y24" s="4">
        <f t="shared" si="14"/>
        <v>237.161215782695</v>
      </c>
      <c r="AA24" s="7">
        <f t="shared" si="15"/>
        <v>-4.8393846684562793E-2</v>
      </c>
      <c r="AB24" s="7">
        <f t="shared" si="16"/>
        <v>-3.7005808763955136E-2</v>
      </c>
      <c r="AC24" s="7">
        <f t="shared" si="17"/>
        <v>-2.705173561844313E-2</v>
      </c>
      <c r="AD24" s="7">
        <f t="shared" si="18"/>
        <v>-1.8592298138398754E-2</v>
      </c>
      <c r="AE24" s="7">
        <f t="shared" si="19"/>
        <v>-1.1677331167281873E-2</v>
      </c>
      <c r="AF24" s="7">
        <f t="shared" si="20"/>
        <v>-6.3448570668430907E-3</v>
      </c>
      <c r="AG24" s="7">
        <f t="shared" si="21"/>
        <v>-2.6203654443439938E-3</v>
      </c>
      <c r="AH24" s="7">
        <f t="shared" si="22"/>
        <v>-5.1637826526332287E-4</v>
      </c>
      <c r="AI24" s="7">
        <f t="shared" si="23"/>
        <v>-3.2316720934244608E-5</v>
      </c>
      <c r="AJ24" s="7">
        <f t="shared" si="24"/>
        <v>-1.1546722801933941E-3</v>
      </c>
      <c r="AK24" s="7">
        <f t="shared" si="25"/>
        <v>-3.8574703929271058E-3</v>
      </c>
    </row>
    <row r="25" spans="1:37" x14ac:dyDescent="0.25">
      <c r="A25" s="2">
        <f t="shared" si="26"/>
        <v>-45</v>
      </c>
      <c r="B25" s="10"/>
      <c r="C25" s="4">
        <f t="shared" si="27"/>
        <v>157.00318468107582</v>
      </c>
      <c r="D25" s="4">
        <f t="shared" si="27"/>
        <v>156.28499608087785</v>
      </c>
      <c r="E25" s="4">
        <f t="shared" si="27"/>
        <v>155.72411502397438</v>
      </c>
      <c r="F25" s="4">
        <f t="shared" si="27"/>
        <v>155.32224567009067</v>
      </c>
      <c r="G25" s="4">
        <f t="shared" si="27"/>
        <v>155.08062419270823</v>
      </c>
      <c r="H25" s="6">
        <f t="shared" si="27"/>
        <v>155</v>
      </c>
      <c r="I25" s="4">
        <f t="shared" si="27"/>
        <v>155.08062419270823</v>
      </c>
      <c r="J25" s="4">
        <f t="shared" si="27"/>
        <v>155.32224567009067</v>
      </c>
      <c r="K25" s="4">
        <f t="shared" si="27"/>
        <v>155.72411502397438</v>
      </c>
      <c r="L25" s="4">
        <f t="shared" si="27"/>
        <v>156.28499608087785</v>
      </c>
      <c r="M25" s="4">
        <f t="shared" si="27"/>
        <v>157.00318468107582</v>
      </c>
      <c r="O25" s="4">
        <f t="shared" si="4"/>
        <v>249.22484091857507</v>
      </c>
      <c r="P25" s="4">
        <f t="shared" si="5"/>
        <v>248.07403123977969</v>
      </c>
      <c r="Q25" s="4">
        <f t="shared" si="6"/>
        <v>247.01908553838774</v>
      </c>
      <c r="R25" s="4">
        <f t="shared" si="7"/>
        <v>246.06123681898265</v>
      </c>
      <c r="S25" s="4">
        <f t="shared" si="8"/>
        <v>245.20162297495833</v>
      </c>
      <c r="T25" s="6">
        <f t="shared" si="9"/>
        <v>244.44128038083039</v>
      </c>
      <c r="U25" s="4">
        <f t="shared" si="10"/>
        <v>243.78113790629061</v>
      </c>
      <c r="V25" s="4">
        <f t="shared" si="11"/>
        <v>243.22201142896591</v>
      </c>
      <c r="W25" s="4">
        <f t="shared" si="12"/>
        <v>242.76459891882538</v>
      </c>
      <c r="X25" s="4">
        <f t="shared" si="13"/>
        <v>242.40947616148239</v>
      </c>
      <c r="Y25" s="4">
        <f t="shared" si="14"/>
        <v>242.15709318033706</v>
      </c>
      <c r="AA25" s="7">
        <f t="shared" si="15"/>
        <v>-4.9362988264828871E-2</v>
      </c>
      <c r="AB25" s="7">
        <f t="shared" si="16"/>
        <v>-3.763091935527732E-2</v>
      </c>
      <c r="AC25" s="7">
        <f t="shared" si="17"/>
        <v>-2.7390242834305203E-2</v>
      </c>
      <c r="AD25" s="7">
        <f t="shared" si="18"/>
        <v>-1.8706935634620701E-2</v>
      </c>
      <c r="AE25" s="7">
        <f t="shared" si="19"/>
        <v>-1.1635031393259044E-2</v>
      </c>
      <c r="AF25" s="7">
        <f t="shared" si="20"/>
        <v>-6.2154912524658443E-3</v>
      </c>
      <c r="AG25" s="7">
        <f t="shared" si="21"/>
        <v>-2.4753760458406894E-3</v>
      </c>
      <c r="AH25" s="7">
        <f t="shared" si="22"/>
        <v>-4.2735579872687639E-4</v>
      </c>
      <c r="AI25" s="7">
        <f t="shared" si="23"/>
        <v>-6.957628945207544E-5</v>
      </c>
      <c r="AJ25" s="7">
        <f t="shared" si="24"/>
        <v>-1.3858848327958546E-3</v>
      </c>
      <c r="AK25" s="7">
        <f t="shared" si="25"/>
        <v>-4.3463998905555025E-3</v>
      </c>
    </row>
    <row r="26" spans="1:37" x14ac:dyDescent="0.25">
      <c r="A26" s="2">
        <f t="shared" si="26"/>
        <v>-50</v>
      </c>
      <c r="B26" s="10"/>
      <c r="C26" s="4">
        <f t="shared" si="27"/>
        <v>152.0690632574555</v>
      </c>
      <c r="D26" s="4">
        <f t="shared" si="27"/>
        <v>151.32745950421557</v>
      </c>
      <c r="E26" s="4">
        <f t="shared" si="27"/>
        <v>150.74813431681335</v>
      </c>
      <c r="F26" s="4">
        <f t="shared" si="27"/>
        <v>150.33296378372907</v>
      </c>
      <c r="G26" s="4">
        <f t="shared" si="27"/>
        <v>150.08331019803634</v>
      </c>
      <c r="H26" s="6">
        <f t="shared" si="27"/>
        <v>150</v>
      </c>
      <c r="I26" s="4">
        <f t="shared" si="27"/>
        <v>150.08331019803634</v>
      </c>
      <c r="J26" s="4">
        <f t="shared" si="27"/>
        <v>150.33296378372907</v>
      </c>
      <c r="K26" s="4">
        <f t="shared" si="27"/>
        <v>150.74813431681335</v>
      </c>
      <c r="L26" s="4">
        <f t="shared" si="27"/>
        <v>151.32745950421557</v>
      </c>
      <c r="M26" s="4">
        <f t="shared" si="27"/>
        <v>152.0690632574555</v>
      </c>
      <c r="O26" s="4">
        <f t="shared" si="4"/>
        <v>254.08194905760908</v>
      </c>
      <c r="P26" s="4">
        <f t="shared" si="5"/>
        <v>252.95323773689793</v>
      </c>
      <c r="Q26" s="4">
        <f t="shared" si="6"/>
        <v>251.91872523940285</v>
      </c>
      <c r="R26" s="4">
        <f t="shared" si="7"/>
        <v>250.97957640196915</v>
      </c>
      <c r="S26" s="4">
        <f t="shared" si="8"/>
        <v>250.13686536689872</v>
      </c>
      <c r="T26" s="6">
        <f t="shared" si="9"/>
        <v>249.3915697457397</v>
      </c>
      <c r="U26" s="4">
        <f t="shared" si="10"/>
        <v>248.74456517662912</v>
      </c>
      <c r="V26" s="4">
        <f t="shared" si="11"/>
        <v>248.1966203427767</v>
      </c>
      <c r="W26" s="4">
        <f t="shared" si="12"/>
        <v>247.74839251596077</v>
      </c>
      <c r="X26" s="4">
        <f t="shared" si="13"/>
        <v>247.40042368376962</v>
      </c>
      <c r="Y26" s="4">
        <f t="shared" si="14"/>
        <v>247.15313731283052</v>
      </c>
      <c r="AA26" s="7">
        <f t="shared" si="15"/>
        <v>-5.0458212301706933E-2</v>
      </c>
      <c r="AB26" s="7">
        <f t="shared" si="16"/>
        <v>-3.8346100723733248E-2</v>
      </c>
      <c r="AC26" s="7">
        <f t="shared" si="17"/>
        <v>-2.7787941379854283E-2</v>
      </c>
      <c r="AD26" s="7">
        <f t="shared" si="18"/>
        <v>-1.8855884149786461E-2</v>
      </c>
      <c r="AE26" s="7">
        <f t="shared" si="19"/>
        <v>-1.1608861278032175E-2</v>
      </c>
      <c r="AF26" s="7">
        <f t="shared" si="20"/>
        <v>-6.0912700602767699E-3</v>
      </c>
      <c r="AG26" s="7">
        <f t="shared" si="21"/>
        <v>-2.3320123836918171E-3</v>
      </c>
      <c r="AH26" s="7">
        <f t="shared" si="22"/>
        <v>-3.4393581092410767E-4</v>
      </c>
      <c r="AI26" s="7">
        <f t="shared" si="23"/>
        <v>-1.2370034402380575E-4</v>
      </c>
      <c r="AJ26" s="7">
        <f t="shared" si="24"/>
        <v>-1.6520726119771706E-3</v>
      </c>
      <c r="AK26" s="7">
        <f t="shared" si="25"/>
        <v>-4.8946269388645174E-3</v>
      </c>
    </row>
    <row r="27" spans="1:37" x14ac:dyDescent="0.25">
      <c r="C27" s="48" t="s">
        <v>8</v>
      </c>
      <c r="D27" s="43"/>
      <c r="E27" s="43"/>
      <c r="F27" s="43"/>
      <c r="G27" s="43"/>
      <c r="H27" s="43"/>
      <c r="I27" s="43"/>
      <c r="J27" s="43"/>
      <c r="K27" s="43"/>
      <c r="L27" s="43"/>
      <c r="M27" s="44"/>
      <c r="O27" s="39" t="s">
        <v>10</v>
      </c>
      <c r="P27" s="40"/>
      <c r="Q27" s="40"/>
      <c r="R27" s="40"/>
      <c r="S27" s="40"/>
      <c r="T27" s="40"/>
      <c r="U27" s="40"/>
      <c r="V27" s="40"/>
      <c r="W27" s="40"/>
      <c r="X27" s="40"/>
      <c r="Y27" s="41"/>
      <c r="AA27" s="45" t="s">
        <v>9</v>
      </c>
      <c r="AB27" s="46"/>
      <c r="AC27" s="46"/>
      <c r="AD27" s="46"/>
      <c r="AE27" s="46"/>
      <c r="AF27" s="46"/>
      <c r="AG27" s="46"/>
      <c r="AH27" s="46"/>
      <c r="AI27" s="46"/>
      <c r="AJ27" s="46"/>
      <c r="AK27" s="47"/>
    </row>
  </sheetData>
  <mergeCells count="6">
    <mergeCell ref="O27:Y27"/>
    <mergeCell ref="O4:Y4"/>
    <mergeCell ref="AA4:AK4"/>
    <mergeCell ref="AA27:AK27"/>
    <mergeCell ref="C4:M4"/>
    <mergeCell ref="C27:M27"/>
  </mergeCells>
  <conditionalFormatting sqref="AA6:AK26">
    <cfRule type="cellIs" dxfId="17" priority="1" operator="between">
      <formula>-0.1</formula>
      <formula>-0.2</formula>
    </cfRule>
    <cfRule type="cellIs" dxfId="16" priority="2" operator="between">
      <formula>-0.05</formula>
      <formula>-0.1</formula>
    </cfRule>
    <cfRule type="cellIs" dxfId="15" priority="3" operator="between">
      <formula>-0.02</formula>
      <formula>-0.05</formula>
    </cfRule>
    <cfRule type="cellIs" dxfId="14" priority="4" operator="between">
      <formula>0</formula>
      <formula>-0.02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0"/>
  <sheetViews>
    <sheetView tabSelected="1" workbookViewId="0">
      <selection activeCell="AA17" sqref="AA17:AK30"/>
    </sheetView>
  </sheetViews>
  <sheetFormatPr baseColWidth="10" defaultRowHeight="15" x14ac:dyDescent="0.25"/>
  <cols>
    <col min="1" max="1" width="6.7109375" customWidth="1"/>
    <col min="2" max="2" width="2.7109375" style="8" customWidth="1"/>
    <col min="3" max="13" width="6.7109375" customWidth="1"/>
    <col min="14" max="14" width="2.7109375" customWidth="1"/>
    <col min="15" max="25" width="6.7109375" customWidth="1"/>
    <col min="26" max="26" width="2.7109375" customWidth="1"/>
    <col min="27" max="38" width="6.7109375" customWidth="1"/>
  </cols>
  <sheetData>
    <row r="1" spans="1:37" x14ac:dyDescent="0.25">
      <c r="A1" s="11" t="s">
        <v>1</v>
      </c>
      <c r="B1" s="9"/>
      <c r="C1" s="3">
        <v>10</v>
      </c>
      <c r="D1" t="s">
        <v>13</v>
      </c>
      <c r="I1" s="12"/>
    </row>
    <row r="2" spans="1:37" x14ac:dyDescent="0.25">
      <c r="A2" s="1">
        <v>5</v>
      </c>
      <c r="B2" s="10"/>
      <c r="C2" s="42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4"/>
      <c r="O2" s="42" t="s">
        <v>0</v>
      </c>
      <c r="P2" s="43"/>
      <c r="Q2" s="43"/>
      <c r="R2" s="43"/>
      <c r="S2" s="43"/>
      <c r="T2" s="43"/>
      <c r="U2" s="43"/>
      <c r="V2" s="43"/>
      <c r="W2" s="43"/>
      <c r="X2" s="43"/>
      <c r="Y2" s="44"/>
      <c r="AA2" s="42" t="s">
        <v>0</v>
      </c>
      <c r="AB2" s="43"/>
      <c r="AC2" s="43"/>
      <c r="AD2" s="43"/>
      <c r="AE2" s="43"/>
      <c r="AF2" s="43"/>
      <c r="AG2" s="43"/>
      <c r="AH2" s="43"/>
      <c r="AI2" s="43"/>
      <c r="AJ2" s="43"/>
      <c r="AK2" s="44"/>
    </row>
    <row r="3" spans="1:37" x14ac:dyDescent="0.25">
      <c r="A3" s="49" t="s">
        <v>7</v>
      </c>
      <c r="B3" s="50"/>
      <c r="C3" s="1">
        <v>-25</v>
      </c>
      <c r="D3" s="5">
        <f t="shared" ref="D3:M3" si="0">C3+Delta_XY</f>
        <v>-20</v>
      </c>
      <c r="E3" s="5">
        <f t="shared" si="0"/>
        <v>-15</v>
      </c>
      <c r="F3" s="5">
        <f t="shared" si="0"/>
        <v>-10</v>
      </c>
      <c r="G3" s="5">
        <f t="shared" si="0"/>
        <v>-5</v>
      </c>
      <c r="H3" s="5">
        <f t="shared" si="0"/>
        <v>0</v>
      </c>
      <c r="I3" s="5">
        <f t="shared" si="0"/>
        <v>5</v>
      </c>
      <c r="J3" s="5">
        <f t="shared" si="0"/>
        <v>10</v>
      </c>
      <c r="K3" s="5">
        <f t="shared" si="0"/>
        <v>15</v>
      </c>
      <c r="L3" s="5">
        <f t="shared" si="0"/>
        <v>20</v>
      </c>
      <c r="M3" s="5">
        <f t="shared" si="0"/>
        <v>25</v>
      </c>
      <c r="O3" s="5">
        <f t="shared" ref="O3:Y3" si="1">C3</f>
        <v>-25</v>
      </c>
      <c r="P3" s="5">
        <f t="shared" si="1"/>
        <v>-20</v>
      </c>
      <c r="Q3" s="5">
        <f t="shared" si="1"/>
        <v>-15</v>
      </c>
      <c r="R3" s="5">
        <f t="shared" si="1"/>
        <v>-10</v>
      </c>
      <c r="S3" s="5">
        <f t="shared" si="1"/>
        <v>-5</v>
      </c>
      <c r="T3" s="5">
        <f t="shared" si="1"/>
        <v>0</v>
      </c>
      <c r="U3" s="5">
        <f t="shared" si="1"/>
        <v>5</v>
      </c>
      <c r="V3" s="5">
        <f t="shared" si="1"/>
        <v>10</v>
      </c>
      <c r="W3" s="5">
        <f t="shared" si="1"/>
        <v>15</v>
      </c>
      <c r="X3" s="5">
        <f t="shared" si="1"/>
        <v>20</v>
      </c>
      <c r="Y3" s="5">
        <f t="shared" si="1"/>
        <v>25</v>
      </c>
      <c r="AA3" s="5">
        <f t="shared" ref="AA3:AK3" si="2">C3</f>
        <v>-25</v>
      </c>
      <c r="AB3" s="5">
        <f t="shared" si="2"/>
        <v>-20</v>
      </c>
      <c r="AC3" s="5">
        <f t="shared" si="2"/>
        <v>-15</v>
      </c>
      <c r="AD3" s="5">
        <f t="shared" si="2"/>
        <v>-10</v>
      </c>
      <c r="AE3" s="5">
        <f t="shared" si="2"/>
        <v>-5</v>
      </c>
      <c r="AF3" s="5">
        <f t="shared" si="2"/>
        <v>0</v>
      </c>
      <c r="AG3" s="5">
        <f t="shared" si="2"/>
        <v>5</v>
      </c>
      <c r="AH3" s="5">
        <f t="shared" si="2"/>
        <v>10</v>
      </c>
      <c r="AI3" s="5">
        <f t="shared" si="2"/>
        <v>15</v>
      </c>
      <c r="AJ3" s="5">
        <f t="shared" si="2"/>
        <v>20</v>
      </c>
      <c r="AK3" s="5">
        <f t="shared" si="2"/>
        <v>25</v>
      </c>
    </row>
    <row r="4" spans="1:37" x14ac:dyDescent="0.25">
      <c r="A4" s="5">
        <v>0</v>
      </c>
      <c r="B4" s="10"/>
      <c r="C4" s="13">
        <f>SQRT(POWER(C$3,2)+POWER(($A4),2))</f>
        <v>25</v>
      </c>
      <c r="D4" s="13">
        <f t="shared" ref="C4:H14" si="3">SQRT(POWER(D$3,2)+POWER(($A4),2))</f>
        <v>20</v>
      </c>
      <c r="E4" s="13">
        <f t="shared" si="3"/>
        <v>15</v>
      </c>
      <c r="F4" s="13">
        <f t="shared" si="3"/>
        <v>10</v>
      </c>
      <c r="G4" s="13">
        <f t="shared" si="3"/>
        <v>5</v>
      </c>
      <c r="H4" s="13">
        <f>SQRT(POWER(H$3,2)+POWER(($A4),2))</f>
        <v>0</v>
      </c>
      <c r="I4" s="13">
        <f t="shared" ref="I4:M14" si="4">SQRT(POWER(I$3,2)+POWER(($A4),2))</f>
        <v>5</v>
      </c>
      <c r="J4" s="13">
        <f t="shared" si="4"/>
        <v>10</v>
      </c>
      <c r="K4" s="13">
        <f t="shared" si="4"/>
        <v>15</v>
      </c>
      <c r="L4" s="13">
        <f t="shared" si="4"/>
        <v>20</v>
      </c>
      <c r="M4" s="13">
        <f t="shared" si="4"/>
        <v>25</v>
      </c>
      <c r="O4" s="13">
        <f t="shared" ref="O4:O13" si="5">SQRT(POWER(C$3,2)+POWER((-$A4-GrünRadius),2)) - (SQRT(POWER(C$3,2)+POWER(($A4),2))-GrünRadius)</f>
        <v>11.92582403567252</v>
      </c>
      <c r="P4" s="13">
        <f t="shared" ref="P4:P14" si="6">SQRT(POWER(D$3,2)+POWER((-$A4-GrünRadius),2)) - (SQRT(POWER(D$3,2)+POWER(($A4),2))-GrünRadius)</f>
        <v>12.360679774997898</v>
      </c>
      <c r="Q4" s="13">
        <f t="shared" ref="Q4:Q14" si="7">SQRT(POWER(E$3,2)+POWER((-$A4-GrünRadius),2)) - (SQRT(POWER(E$3,2)+POWER(($A4),2))-GrünRadius)</f>
        <v>13.027756377319946</v>
      </c>
      <c r="R4" s="15">
        <f t="shared" ref="R4:R14" si="8">SQRT(POWER(F$3,2)+POWER((-$A4-GrünRadius),2)) - (SQRT(POWER(F$3,2)+POWER(($A4),2))-GrünRadius)</f>
        <v>14.142135623730951</v>
      </c>
      <c r="S4" s="15">
        <f t="shared" ref="S4:S14" si="9">SQRT(POWER(G$3,2)+POWER((-$A4-GrünRadius),2)) - (SQRT(POWER(G$3,2)+POWER(($A4),2))-GrünRadius)</f>
        <v>16.180339887498949</v>
      </c>
      <c r="T4" s="17">
        <f t="shared" ref="T4:T14" si="10">SQRT(POWER(H$3,2)+POWER((-$A4-GrünRadius),2)) - (SQRT(POWER(H$3,2)+POWER(($A4),2))-GrünRadius)</f>
        <v>20</v>
      </c>
      <c r="U4" s="15">
        <f t="shared" ref="U4:U14" si="11">SQRT(POWER(I$3,2)+POWER((-$A4-GrünRadius),2)) - (SQRT(POWER(I$3,2)+POWER(($A4),2))-GrünRadius)</f>
        <v>16.180339887498949</v>
      </c>
      <c r="V4" s="15">
        <f t="shared" ref="V4:V14" si="12">SQRT(POWER(J$3,2)+POWER((-$A4-GrünRadius),2)) - (SQRT(POWER(J$3,2)+POWER(($A4),2))-GrünRadius)</f>
        <v>14.142135623730951</v>
      </c>
      <c r="W4" s="13">
        <f t="shared" ref="W4:W14" si="13">SQRT(POWER(K$3,2)+POWER((-$A4-GrünRadius),2)) - (SQRT(POWER(K$3,2)+POWER(($A4),2))-GrünRadius)</f>
        <v>13.027756377319946</v>
      </c>
      <c r="X4" s="13">
        <f t="shared" ref="X4:X14" si="14">SQRT(POWER(L$3,2)+POWER((-$A4-GrünRadius),2)) - (SQRT(POWER(L$3,2)+POWER(($A4),2))-GrünRadius)</f>
        <v>12.360679774997898</v>
      </c>
      <c r="Y4" s="13">
        <f t="shared" ref="Y4:Y14" si="15">SQRT(POWER(M$3,2)+POWER((-$A4-GrünRadius),2)) - (SQRT(POWER(M$3,2)+POWER(($A4),2))-GrünRadius)</f>
        <v>11.92582403567252</v>
      </c>
      <c r="AA4" s="13">
        <f t="shared" ref="AA4:AA13" si="16" xml:space="preserve"> SQRT(POWER(C$3,2)+POWER((-$A4+GrünRadius),2)) - ((SQRT(POWER(C$3,2)+POWER(($A4),2))+GrünRadius))</f>
        <v>-8.0741759643274804</v>
      </c>
      <c r="AB4" s="13">
        <f t="shared" ref="AB4:AB14" si="17" xml:space="preserve"> SQRT(POWER(D$3,2)+POWER((-$A4+GrünRadius),2)) - ((SQRT(POWER(D$3,2)+POWER(($A4),2))+GrünRadius))</f>
        <v>-7.6393202250021019</v>
      </c>
      <c r="AC4" s="13">
        <f t="shared" ref="AC4:AC14" si="18" xml:space="preserve"> SQRT(POWER(E$3,2)+POWER((-$A4+GrünRadius),2)) - ((SQRT(POWER(E$3,2)+POWER(($A4),2))+GrünRadius))</f>
        <v>-6.9722436226800539</v>
      </c>
      <c r="AD4" s="15">
        <f t="shared" ref="AD4:AD14" si="19" xml:space="preserve"> SQRT(POWER(F$3,2)+POWER((-$A4+GrünRadius),2)) - ((SQRT(POWER(F$3,2)+POWER(($A4),2))+GrünRadius))</f>
        <v>-5.857864376269049</v>
      </c>
      <c r="AE4" s="15">
        <f t="shared" ref="AE4:AE14" si="20" xml:space="preserve"> SQRT(POWER(G$3,2)+POWER((-$A4+GrünRadius),2)) - ((SQRT(POWER(G$3,2)+POWER(($A4),2))+GrünRadius))</f>
        <v>-3.819660112501051</v>
      </c>
      <c r="AF4" s="17">
        <f t="shared" ref="AF4:AF14" si="21" xml:space="preserve"> SQRT(POWER(H$3,2)+POWER((-$A4+GrünRadius),2)) - ((SQRT(POWER(H$3,2)+POWER(($A4),2))+GrünRadius))</f>
        <v>0</v>
      </c>
      <c r="AG4" s="15">
        <f t="shared" ref="AG4:AG14" si="22" xml:space="preserve"> SQRT(POWER(I$3,2)+POWER((-$A4+GrünRadius),2)) - ((SQRT(POWER(I$3,2)+POWER(($A4),2))+GrünRadius))</f>
        <v>-3.819660112501051</v>
      </c>
      <c r="AH4" s="15">
        <f t="shared" ref="AH4:AH14" si="23" xml:space="preserve"> SQRT(POWER(J$3,2)+POWER((-$A4+GrünRadius),2)) - ((SQRT(POWER(J$3,2)+POWER(($A4),2))+GrünRadius))</f>
        <v>-5.857864376269049</v>
      </c>
      <c r="AI4" s="13">
        <f t="shared" ref="AI4:AI14" si="24" xml:space="preserve"> SQRT(POWER(K$3,2)+POWER((-$A4+GrünRadius),2)) - ((SQRT(POWER(K$3,2)+POWER(($A4),2))+GrünRadius))</f>
        <v>-6.9722436226800539</v>
      </c>
      <c r="AJ4" s="13">
        <f t="shared" ref="AJ4:AJ14" si="25" xml:space="preserve"> SQRT(POWER(L$3,2)+POWER((-$A4+GrünRadius),2)) - ((SQRT(POWER(L$3,2)+POWER(($A4),2))+GrünRadius))</f>
        <v>-7.6393202250021019</v>
      </c>
      <c r="AK4" s="13">
        <f t="shared" ref="AK4:AK14" si="26" xml:space="preserve"> SQRT(POWER(M$3,2)+POWER((-$A4+GrünRadius),2)) - ((SQRT(POWER(M$3,2)+POWER(($A4),2))+GrünRadius))</f>
        <v>-8.0741759643274804</v>
      </c>
    </row>
    <row r="5" spans="1:37" x14ac:dyDescent="0.25">
      <c r="A5" s="2">
        <f t="shared" ref="A5:A14" si="27">A4-Delta_XY</f>
        <v>-5</v>
      </c>
      <c r="B5" s="10"/>
      <c r="C5" s="13">
        <f t="shared" si="3"/>
        <v>25.495097567963924</v>
      </c>
      <c r="D5" s="13">
        <f t="shared" si="3"/>
        <v>20.615528128088304</v>
      </c>
      <c r="E5" s="13">
        <f t="shared" si="3"/>
        <v>15.811388300841896</v>
      </c>
      <c r="F5" s="13">
        <f t="shared" si="3"/>
        <v>11.180339887498949</v>
      </c>
      <c r="G5" s="13">
        <f t="shared" si="3"/>
        <v>7.0710678118654755</v>
      </c>
      <c r="H5" s="13">
        <f t="shared" si="3"/>
        <v>5</v>
      </c>
      <c r="I5" s="13">
        <f t="shared" si="4"/>
        <v>7.0710678118654755</v>
      </c>
      <c r="J5" s="13">
        <f t="shared" si="4"/>
        <v>11.180339887498949</v>
      </c>
      <c r="K5" s="13">
        <f t="shared" si="4"/>
        <v>15.811388300841896</v>
      </c>
      <c r="L5" s="13">
        <f t="shared" si="4"/>
        <v>20.615528128088304</v>
      </c>
      <c r="M5" s="13">
        <f t="shared" si="4"/>
        <v>25.495097567963924</v>
      </c>
      <c r="O5" s="14">
        <f t="shared" si="5"/>
        <v>10</v>
      </c>
      <c r="P5" s="14">
        <f t="shared" si="6"/>
        <v>10</v>
      </c>
      <c r="Q5" s="14">
        <f t="shared" si="7"/>
        <v>10</v>
      </c>
      <c r="R5" s="16">
        <f t="shared" si="8"/>
        <v>10</v>
      </c>
      <c r="S5" s="16">
        <f t="shared" si="9"/>
        <v>10</v>
      </c>
      <c r="T5" s="17">
        <f t="shared" si="10"/>
        <v>10</v>
      </c>
      <c r="U5" s="16">
        <f t="shared" si="11"/>
        <v>10</v>
      </c>
      <c r="V5" s="16">
        <f t="shared" si="12"/>
        <v>10</v>
      </c>
      <c r="W5" s="14">
        <f t="shared" si="13"/>
        <v>10</v>
      </c>
      <c r="X5" s="14">
        <f t="shared" si="14"/>
        <v>10</v>
      </c>
      <c r="Y5" s="14">
        <f t="shared" si="15"/>
        <v>10</v>
      </c>
      <c r="AA5" s="13">
        <f t="shared" si="16"/>
        <v>-6.3403380937374223</v>
      </c>
      <c r="AB5" s="13">
        <f t="shared" si="17"/>
        <v>-5.6155281280883038</v>
      </c>
      <c r="AC5" s="13">
        <f t="shared" si="18"/>
        <v>-4.5981848652454715</v>
      </c>
      <c r="AD5" s="15">
        <f t="shared" si="19"/>
        <v>-3.152583510179003</v>
      </c>
      <c r="AE5" s="15">
        <f t="shared" si="20"/>
        <v>-1.2596795110235792</v>
      </c>
      <c r="AF5" s="17">
        <f t="shared" si="21"/>
        <v>0</v>
      </c>
      <c r="AG5" s="15">
        <f t="shared" si="22"/>
        <v>-1.2596795110235792</v>
      </c>
      <c r="AH5" s="15">
        <f t="shared" si="23"/>
        <v>-3.152583510179003</v>
      </c>
      <c r="AI5" s="13">
        <f t="shared" si="24"/>
        <v>-4.5981848652454715</v>
      </c>
      <c r="AJ5" s="13">
        <f t="shared" si="25"/>
        <v>-5.6155281280883038</v>
      </c>
      <c r="AK5" s="13">
        <f t="shared" si="26"/>
        <v>-6.3403380937374223</v>
      </c>
    </row>
    <row r="6" spans="1:37" x14ac:dyDescent="0.25">
      <c r="A6" s="2">
        <f t="shared" si="27"/>
        <v>-10</v>
      </c>
      <c r="B6" s="10"/>
      <c r="C6" s="13">
        <f t="shared" si="3"/>
        <v>26.92582403567252</v>
      </c>
      <c r="D6" s="13">
        <f t="shared" si="3"/>
        <v>22.360679774997898</v>
      </c>
      <c r="E6" s="13">
        <f t="shared" si="3"/>
        <v>18.027756377319946</v>
      </c>
      <c r="F6" s="13">
        <f t="shared" si="3"/>
        <v>14.142135623730951</v>
      </c>
      <c r="G6" s="13">
        <f t="shared" si="3"/>
        <v>11.180339887498949</v>
      </c>
      <c r="H6" s="13">
        <f t="shared" si="3"/>
        <v>10</v>
      </c>
      <c r="I6" s="13">
        <f t="shared" si="4"/>
        <v>11.180339887498949</v>
      </c>
      <c r="J6" s="13">
        <f t="shared" si="4"/>
        <v>14.142135623730951</v>
      </c>
      <c r="K6" s="13">
        <f t="shared" si="4"/>
        <v>18.027756377319946</v>
      </c>
      <c r="L6" s="13">
        <f t="shared" si="4"/>
        <v>22.360679774997898</v>
      </c>
      <c r="M6" s="13">
        <f t="shared" si="4"/>
        <v>26.92582403567252</v>
      </c>
      <c r="O6" s="13">
        <f t="shared" si="5"/>
        <v>8.0741759643274804</v>
      </c>
      <c r="P6" s="13">
        <f t="shared" si="6"/>
        <v>7.6393202250021019</v>
      </c>
      <c r="Q6" s="13">
        <f t="shared" si="7"/>
        <v>6.9722436226800539</v>
      </c>
      <c r="R6" s="13">
        <f t="shared" si="8"/>
        <v>5.857864376269049</v>
      </c>
      <c r="S6" s="15">
        <f t="shared" si="9"/>
        <v>3.819660112501051</v>
      </c>
      <c r="T6" s="17">
        <f t="shared" si="10"/>
        <v>0</v>
      </c>
      <c r="U6" s="15">
        <f t="shared" si="11"/>
        <v>3.819660112501051</v>
      </c>
      <c r="V6" s="13">
        <f t="shared" si="12"/>
        <v>5.857864376269049</v>
      </c>
      <c r="W6" s="13">
        <f t="shared" si="13"/>
        <v>6.9722436226800539</v>
      </c>
      <c r="X6" s="13">
        <f t="shared" si="14"/>
        <v>7.6393202250021019</v>
      </c>
      <c r="Y6" s="13">
        <f t="shared" si="15"/>
        <v>8.0741759643274804</v>
      </c>
      <c r="AA6" s="13">
        <f t="shared" si="16"/>
        <v>-4.9102028485082769</v>
      </c>
      <c r="AB6" s="13">
        <f t="shared" si="17"/>
        <v>-4.076408527535996</v>
      </c>
      <c r="AC6" s="13">
        <f t="shared" si="18"/>
        <v>-3.0277563773199461</v>
      </c>
      <c r="AD6" s="13">
        <f t="shared" si="19"/>
        <v>-1.781455848733053</v>
      </c>
      <c r="AE6" s="15">
        <f t="shared" si="20"/>
        <v>-0.56481175941064521</v>
      </c>
      <c r="AF6" s="17">
        <f t="shared" si="21"/>
        <v>0</v>
      </c>
      <c r="AG6" s="15">
        <f t="shared" si="22"/>
        <v>-0.56481175941064521</v>
      </c>
      <c r="AH6" s="13">
        <f t="shared" si="23"/>
        <v>-1.781455848733053</v>
      </c>
      <c r="AI6" s="13">
        <f t="shared" si="24"/>
        <v>-3.0277563773199461</v>
      </c>
      <c r="AJ6" s="13">
        <f t="shared" si="25"/>
        <v>-4.076408527535996</v>
      </c>
      <c r="AK6" s="13">
        <f t="shared" si="26"/>
        <v>-4.9102028485082769</v>
      </c>
    </row>
    <row r="7" spans="1:37" x14ac:dyDescent="0.25">
      <c r="A7" s="2">
        <f t="shared" si="27"/>
        <v>-15</v>
      </c>
      <c r="B7" s="10"/>
      <c r="C7" s="13">
        <f t="shared" si="3"/>
        <v>29.154759474226502</v>
      </c>
      <c r="D7" s="13">
        <f t="shared" si="3"/>
        <v>25</v>
      </c>
      <c r="E7" s="13">
        <f t="shared" si="3"/>
        <v>21.213203435596427</v>
      </c>
      <c r="F7" s="13">
        <f t="shared" si="3"/>
        <v>18.027756377319946</v>
      </c>
      <c r="G7" s="13">
        <f t="shared" si="3"/>
        <v>15.811388300841896</v>
      </c>
      <c r="H7" s="13">
        <f t="shared" si="3"/>
        <v>15</v>
      </c>
      <c r="I7" s="13">
        <f t="shared" si="4"/>
        <v>15.811388300841896</v>
      </c>
      <c r="J7" s="13">
        <f t="shared" si="4"/>
        <v>18.027756377319946</v>
      </c>
      <c r="K7" s="13">
        <f t="shared" si="4"/>
        <v>21.213203435596427</v>
      </c>
      <c r="L7" s="13">
        <f t="shared" si="4"/>
        <v>25</v>
      </c>
      <c r="M7" s="13">
        <f t="shared" si="4"/>
        <v>29.154759474226502</v>
      </c>
      <c r="O7" s="13">
        <f t="shared" si="5"/>
        <v>6.3403380937374223</v>
      </c>
      <c r="P7" s="13">
        <f t="shared" si="6"/>
        <v>5.6155281280883038</v>
      </c>
      <c r="Q7" s="13">
        <f t="shared" si="7"/>
        <v>4.5981848652454698</v>
      </c>
      <c r="R7" s="13">
        <f t="shared" si="8"/>
        <v>3.152583510179003</v>
      </c>
      <c r="S7" s="13">
        <f t="shared" si="9"/>
        <v>1.2596795110235792</v>
      </c>
      <c r="T7" s="6">
        <f t="shared" si="10"/>
        <v>0</v>
      </c>
      <c r="U7" s="13">
        <f t="shared" si="11"/>
        <v>1.2596795110235792</v>
      </c>
      <c r="V7" s="13">
        <f t="shared" si="12"/>
        <v>3.152583510179003</v>
      </c>
      <c r="W7" s="13">
        <f t="shared" si="13"/>
        <v>4.5981848652454698</v>
      </c>
      <c r="X7" s="13">
        <f t="shared" si="14"/>
        <v>5.6155281280883038</v>
      </c>
      <c r="Y7" s="13">
        <f t="shared" si="15"/>
        <v>6.3403380937374223</v>
      </c>
      <c r="AA7" s="13">
        <f t="shared" si="16"/>
        <v>-3.7994204148991244</v>
      </c>
      <c r="AB7" s="13">
        <f t="shared" si="17"/>
        <v>-2.9843788128357573</v>
      </c>
      <c r="AC7" s="13">
        <f t="shared" si="18"/>
        <v>-2.0584439613699246</v>
      </c>
      <c r="AD7" s="13">
        <f t="shared" si="19"/>
        <v>-1.1019323416474265</v>
      </c>
      <c r="AE7" s="13">
        <f t="shared" si="20"/>
        <v>-0.31629073287797382</v>
      </c>
      <c r="AF7" s="6">
        <f t="shared" si="21"/>
        <v>0</v>
      </c>
      <c r="AG7" s="13">
        <f t="shared" si="22"/>
        <v>-0.31629073287797382</v>
      </c>
      <c r="AH7" s="13">
        <f t="shared" si="23"/>
        <v>-1.1019323416474265</v>
      </c>
      <c r="AI7" s="13">
        <f t="shared" si="24"/>
        <v>-2.0584439613699246</v>
      </c>
      <c r="AJ7" s="13">
        <f t="shared" si="25"/>
        <v>-2.9843788128357573</v>
      </c>
      <c r="AK7" s="13">
        <f t="shared" si="26"/>
        <v>-3.7994204148991244</v>
      </c>
    </row>
    <row r="8" spans="1:37" x14ac:dyDescent="0.25">
      <c r="A8" s="2">
        <f t="shared" si="27"/>
        <v>-20</v>
      </c>
      <c r="B8" s="10"/>
      <c r="C8" s="13">
        <f t="shared" si="3"/>
        <v>32.015621187164243</v>
      </c>
      <c r="D8" s="13">
        <f t="shared" si="3"/>
        <v>28.284271247461902</v>
      </c>
      <c r="E8" s="13">
        <f t="shared" si="3"/>
        <v>25</v>
      </c>
      <c r="F8" s="13">
        <f t="shared" si="3"/>
        <v>22.360679774997898</v>
      </c>
      <c r="G8" s="13">
        <f t="shared" si="3"/>
        <v>20.615528128088304</v>
      </c>
      <c r="H8" s="13">
        <f t="shared" si="3"/>
        <v>20</v>
      </c>
      <c r="I8" s="13">
        <f t="shared" si="4"/>
        <v>20.615528128088304</v>
      </c>
      <c r="J8" s="13">
        <f t="shared" si="4"/>
        <v>22.360679774997898</v>
      </c>
      <c r="K8" s="13">
        <f t="shared" si="4"/>
        <v>25</v>
      </c>
      <c r="L8" s="13">
        <f t="shared" si="4"/>
        <v>28.284271247461902</v>
      </c>
      <c r="M8" s="13">
        <f t="shared" si="4"/>
        <v>32.015621187164243</v>
      </c>
      <c r="O8" s="13">
        <f t="shared" si="5"/>
        <v>4.9102028485082769</v>
      </c>
      <c r="P8" s="13">
        <f t="shared" si="6"/>
        <v>4.076408527535996</v>
      </c>
      <c r="Q8" s="13">
        <f t="shared" si="7"/>
        <v>3.0277563773199461</v>
      </c>
      <c r="R8" s="13">
        <f t="shared" si="8"/>
        <v>1.781455848733053</v>
      </c>
      <c r="S8" s="13">
        <f t="shared" si="9"/>
        <v>0.56481175941064521</v>
      </c>
      <c r="T8" s="6">
        <f t="shared" si="10"/>
        <v>0</v>
      </c>
      <c r="U8" s="13">
        <f t="shared" si="11"/>
        <v>0.56481175941064521</v>
      </c>
      <c r="V8" s="13">
        <f t="shared" si="12"/>
        <v>1.781455848733053</v>
      </c>
      <c r="W8" s="13">
        <f t="shared" si="13"/>
        <v>3.0277563773199461</v>
      </c>
      <c r="X8" s="13">
        <f t="shared" si="14"/>
        <v>4.076408527535996</v>
      </c>
      <c r="Y8" s="13">
        <f t="shared" si="15"/>
        <v>4.9102028485082769</v>
      </c>
      <c r="AA8" s="13">
        <f t="shared" si="16"/>
        <v>-2.9643728076309728</v>
      </c>
      <c r="AB8" s="13">
        <f t="shared" si="17"/>
        <v>-2.2287584928220099</v>
      </c>
      <c r="AC8" s="13">
        <f t="shared" si="18"/>
        <v>-1.4589803375031565</v>
      </c>
      <c r="AD8" s="13">
        <f t="shared" si="19"/>
        <v>-0.73790317331410549</v>
      </c>
      <c r="AE8" s="13">
        <f t="shared" si="20"/>
        <v>-0.20171547659720446</v>
      </c>
      <c r="AF8" s="6">
        <f t="shared" si="21"/>
        <v>0</v>
      </c>
      <c r="AG8" s="13">
        <f t="shared" si="22"/>
        <v>-0.20171547659720446</v>
      </c>
      <c r="AH8" s="13">
        <f t="shared" si="23"/>
        <v>-0.73790317331410549</v>
      </c>
      <c r="AI8" s="13">
        <f t="shared" si="24"/>
        <v>-1.4589803375031565</v>
      </c>
      <c r="AJ8" s="13">
        <f t="shared" si="25"/>
        <v>-2.2287584928220099</v>
      </c>
      <c r="AK8" s="13">
        <f t="shared" si="26"/>
        <v>-2.9643728076309728</v>
      </c>
    </row>
    <row r="9" spans="1:37" x14ac:dyDescent="0.25">
      <c r="A9" s="2">
        <f t="shared" si="27"/>
        <v>-25</v>
      </c>
      <c r="B9" s="10"/>
      <c r="C9" s="13">
        <f t="shared" si="3"/>
        <v>35.355339059327378</v>
      </c>
      <c r="D9" s="13">
        <f t="shared" si="3"/>
        <v>32.015621187164243</v>
      </c>
      <c r="E9" s="13">
        <f t="shared" si="3"/>
        <v>29.154759474226502</v>
      </c>
      <c r="F9" s="13">
        <f t="shared" si="3"/>
        <v>26.92582403567252</v>
      </c>
      <c r="G9" s="13">
        <f t="shared" si="3"/>
        <v>25.495097567963924</v>
      </c>
      <c r="H9" s="13">
        <f t="shared" si="3"/>
        <v>25</v>
      </c>
      <c r="I9" s="13">
        <f t="shared" si="4"/>
        <v>25.495097567963924</v>
      </c>
      <c r="J9" s="13">
        <f t="shared" si="4"/>
        <v>26.92582403567252</v>
      </c>
      <c r="K9" s="13">
        <f t="shared" si="4"/>
        <v>29.154759474226502</v>
      </c>
      <c r="L9" s="13">
        <f t="shared" si="4"/>
        <v>32.015621187164243</v>
      </c>
      <c r="M9" s="13">
        <f t="shared" si="4"/>
        <v>35.355339059327378</v>
      </c>
      <c r="O9" s="13">
        <f t="shared" si="5"/>
        <v>3.7994204148991244</v>
      </c>
      <c r="P9" s="13">
        <f t="shared" si="6"/>
        <v>2.9843788128357573</v>
      </c>
      <c r="Q9" s="13">
        <f t="shared" si="7"/>
        <v>2.0584439613699246</v>
      </c>
      <c r="R9" s="13">
        <f t="shared" si="8"/>
        <v>1.1019323416474265</v>
      </c>
      <c r="S9" s="13">
        <f t="shared" si="9"/>
        <v>0.31629073287797205</v>
      </c>
      <c r="T9" s="6">
        <f t="shared" si="10"/>
        <v>0</v>
      </c>
      <c r="U9" s="13">
        <f t="shared" si="11"/>
        <v>0.31629073287797205</v>
      </c>
      <c r="V9" s="13">
        <f t="shared" si="12"/>
        <v>1.1019323416474265</v>
      </c>
      <c r="W9" s="13">
        <f t="shared" si="13"/>
        <v>2.0584439613699246</v>
      </c>
      <c r="X9" s="13">
        <f t="shared" si="14"/>
        <v>2.9843788128357573</v>
      </c>
      <c r="Y9" s="13">
        <f t="shared" si="15"/>
        <v>3.7994204148991244</v>
      </c>
      <c r="AA9" s="13">
        <f t="shared" si="16"/>
        <v>-2.3437127241142406</v>
      </c>
      <c r="AB9" s="13">
        <f t="shared" si="17"/>
        <v>-1.704332445671497</v>
      </c>
      <c r="AC9" s="13">
        <f t="shared" si="18"/>
        <v>-1.0758939449069587</v>
      </c>
      <c r="AD9" s="13">
        <f t="shared" si="19"/>
        <v>-0.52527458926992665</v>
      </c>
      <c r="AE9" s="13">
        <f t="shared" si="20"/>
        <v>-0.13975850863654671</v>
      </c>
      <c r="AF9" s="6">
        <f t="shared" si="21"/>
        <v>0</v>
      </c>
      <c r="AG9" s="13">
        <f t="shared" si="22"/>
        <v>-0.13975850863654671</v>
      </c>
      <c r="AH9" s="13">
        <f t="shared" si="23"/>
        <v>-0.52527458926992665</v>
      </c>
      <c r="AI9" s="13">
        <f t="shared" si="24"/>
        <v>-1.0758939449069587</v>
      </c>
      <c r="AJ9" s="13">
        <f t="shared" si="25"/>
        <v>-1.704332445671497</v>
      </c>
      <c r="AK9" s="13">
        <f t="shared" si="26"/>
        <v>-2.3437127241142406</v>
      </c>
    </row>
    <row r="10" spans="1:37" x14ac:dyDescent="0.25">
      <c r="A10" s="2">
        <f t="shared" si="27"/>
        <v>-30</v>
      </c>
      <c r="B10" s="10"/>
      <c r="C10" s="13">
        <f t="shared" si="3"/>
        <v>39.05124837953327</v>
      </c>
      <c r="D10" s="13">
        <f t="shared" si="3"/>
        <v>36.055512754639892</v>
      </c>
      <c r="E10" s="13">
        <f t="shared" si="3"/>
        <v>33.541019662496844</v>
      </c>
      <c r="F10" s="13">
        <f t="shared" si="3"/>
        <v>31.622776601683793</v>
      </c>
      <c r="G10" s="13">
        <f t="shared" si="3"/>
        <v>30.413812651491099</v>
      </c>
      <c r="H10" s="13">
        <f t="shared" si="3"/>
        <v>30</v>
      </c>
      <c r="I10" s="13">
        <f t="shared" si="4"/>
        <v>30.413812651491099</v>
      </c>
      <c r="J10" s="13">
        <f t="shared" si="4"/>
        <v>31.622776601683793</v>
      </c>
      <c r="K10" s="13">
        <f t="shared" si="4"/>
        <v>33.541019662496844</v>
      </c>
      <c r="L10" s="13">
        <f t="shared" si="4"/>
        <v>36.055512754639892</v>
      </c>
      <c r="M10" s="13">
        <f t="shared" si="4"/>
        <v>39.05124837953327</v>
      </c>
      <c r="O10" s="13">
        <f t="shared" si="5"/>
        <v>2.9643728076309728</v>
      </c>
      <c r="P10" s="13">
        <f t="shared" si="6"/>
        <v>2.2287584928220099</v>
      </c>
      <c r="Q10" s="13">
        <f t="shared" si="7"/>
        <v>1.4589803375031565</v>
      </c>
      <c r="R10" s="13">
        <f t="shared" si="8"/>
        <v>0.73790317331410549</v>
      </c>
      <c r="S10" s="13">
        <f t="shared" si="9"/>
        <v>0.20171547659720446</v>
      </c>
      <c r="T10" s="6">
        <f t="shared" si="10"/>
        <v>0</v>
      </c>
      <c r="U10" s="13">
        <f t="shared" si="11"/>
        <v>0.20171547659720446</v>
      </c>
      <c r="V10" s="13">
        <f t="shared" si="12"/>
        <v>0.73790317331410549</v>
      </c>
      <c r="W10" s="13">
        <f t="shared" si="13"/>
        <v>1.4589803375031565</v>
      </c>
      <c r="X10" s="13">
        <f t="shared" si="14"/>
        <v>2.2287584928220099</v>
      </c>
      <c r="Y10" s="13">
        <f t="shared" si="15"/>
        <v>2.9643728076309728</v>
      </c>
      <c r="AA10" s="13">
        <f t="shared" si="16"/>
        <v>-1.8813427192502488</v>
      </c>
      <c r="AB10" s="13">
        <f t="shared" si="17"/>
        <v>-1.334153204644096</v>
      </c>
      <c r="AC10" s="13">
        <f t="shared" si="18"/>
        <v>-0.82100093590918988</v>
      </c>
      <c r="AD10" s="13">
        <f t="shared" si="19"/>
        <v>-0.39172034550718848</v>
      </c>
      <c r="AE10" s="13">
        <f t="shared" si="20"/>
        <v>-0.1025239099983537</v>
      </c>
      <c r="AF10" s="6">
        <f t="shared" si="21"/>
        <v>0</v>
      </c>
      <c r="AG10" s="13">
        <f t="shared" si="22"/>
        <v>-0.1025239099983537</v>
      </c>
      <c r="AH10" s="13">
        <f t="shared" si="23"/>
        <v>-0.39172034550718848</v>
      </c>
      <c r="AI10" s="13">
        <f t="shared" si="24"/>
        <v>-0.82100093590918988</v>
      </c>
      <c r="AJ10" s="13">
        <f t="shared" si="25"/>
        <v>-1.334153204644096</v>
      </c>
      <c r="AK10" s="13">
        <f t="shared" si="26"/>
        <v>-1.8813427192502488</v>
      </c>
    </row>
    <row r="11" spans="1:37" x14ac:dyDescent="0.25">
      <c r="A11" s="2">
        <f t="shared" si="27"/>
        <v>-35</v>
      </c>
      <c r="B11" s="10"/>
      <c r="C11" s="13">
        <f t="shared" si="3"/>
        <v>43.011626335213137</v>
      </c>
      <c r="D11" s="13">
        <f t="shared" si="3"/>
        <v>40.311288741492746</v>
      </c>
      <c r="E11" s="13">
        <f t="shared" si="3"/>
        <v>38.078865529319543</v>
      </c>
      <c r="F11" s="13">
        <f t="shared" si="3"/>
        <v>36.400549446402593</v>
      </c>
      <c r="G11" s="13">
        <f t="shared" si="3"/>
        <v>35.355339059327378</v>
      </c>
      <c r="H11" s="13">
        <f t="shared" si="3"/>
        <v>35</v>
      </c>
      <c r="I11" s="13">
        <f t="shared" si="4"/>
        <v>35.355339059327378</v>
      </c>
      <c r="J11" s="13">
        <f t="shared" si="4"/>
        <v>36.400549446402593</v>
      </c>
      <c r="K11" s="13">
        <f t="shared" si="4"/>
        <v>38.078865529319543</v>
      </c>
      <c r="L11" s="13">
        <f t="shared" si="4"/>
        <v>40.311288741492746</v>
      </c>
      <c r="M11" s="13">
        <f t="shared" si="4"/>
        <v>43.011626335213137</v>
      </c>
      <c r="O11" s="13">
        <f t="shared" si="5"/>
        <v>2.3437127241142406</v>
      </c>
      <c r="P11" s="13">
        <f t="shared" si="6"/>
        <v>1.704332445671497</v>
      </c>
      <c r="Q11" s="13">
        <f t="shared" si="7"/>
        <v>1.0758939449069587</v>
      </c>
      <c r="R11" s="13">
        <f t="shared" si="8"/>
        <v>0.52527458926992665</v>
      </c>
      <c r="S11" s="13">
        <f t="shared" si="9"/>
        <v>0.13975850863654671</v>
      </c>
      <c r="T11" s="6">
        <f t="shared" si="10"/>
        <v>0</v>
      </c>
      <c r="U11" s="13">
        <f t="shared" si="11"/>
        <v>0.13975850863654671</v>
      </c>
      <c r="V11" s="13">
        <f t="shared" si="12"/>
        <v>0.52527458926992665</v>
      </c>
      <c r="W11" s="13">
        <f t="shared" si="13"/>
        <v>1.0758939449069587</v>
      </c>
      <c r="X11" s="13">
        <f t="shared" si="14"/>
        <v>1.704332445671497</v>
      </c>
      <c r="Y11" s="13">
        <f t="shared" si="15"/>
        <v>2.3437127241142406</v>
      </c>
      <c r="AA11" s="13">
        <f t="shared" si="16"/>
        <v>-1.5334756302781329</v>
      </c>
      <c r="AB11" s="13">
        <f t="shared" si="17"/>
        <v>-1.0669997325122225</v>
      </c>
      <c r="AC11" s="13">
        <f t="shared" si="18"/>
        <v>-0.6447006267938562</v>
      </c>
      <c r="AD11" s="13">
        <f t="shared" si="19"/>
        <v>-0.30282715993815401</v>
      </c>
      <c r="AE11" s="13">
        <f t="shared" si="20"/>
        <v>-7.8413368640291026E-2</v>
      </c>
      <c r="AF11" s="6">
        <f t="shared" si="21"/>
        <v>0</v>
      </c>
      <c r="AG11" s="13">
        <f t="shared" si="22"/>
        <v>-7.8413368640291026E-2</v>
      </c>
      <c r="AH11" s="13">
        <f t="shared" si="23"/>
        <v>-0.30282715993815401</v>
      </c>
      <c r="AI11" s="13">
        <f t="shared" si="24"/>
        <v>-0.6447006267938562</v>
      </c>
      <c r="AJ11" s="13">
        <f t="shared" si="25"/>
        <v>-1.0669997325122225</v>
      </c>
      <c r="AK11" s="13">
        <f t="shared" si="26"/>
        <v>-1.5334756302781329</v>
      </c>
    </row>
    <row r="12" spans="1:37" x14ac:dyDescent="0.25">
      <c r="A12" s="2">
        <f t="shared" si="27"/>
        <v>-40</v>
      </c>
      <c r="B12" s="10"/>
      <c r="C12" s="13">
        <f t="shared" si="3"/>
        <v>47.169905660283021</v>
      </c>
      <c r="D12" s="13">
        <f t="shared" si="3"/>
        <v>44.721359549995796</v>
      </c>
      <c r="E12" s="13">
        <f t="shared" si="3"/>
        <v>42.720018726587654</v>
      </c>
      <c r="F12" s="13">
        <f t="shared" si="3"/>
        <v>41.231056256176608</v>
      </c>
      <c r="G12" s="13">
        <f t="shared" si="3"/>
        <v>40.311288741492746</v>
      </c>
      <c r="H12" s="13">
        <f t="shared" si="3"/>
        <v>40</v>
      </c>
      <c r="I12" s="13">
        <f t="shared" si="4"/>
        <v>40.311288741492746</v>
      </c>
      <c r="J12" s="13">
        <f t="shared" si="4"/>
        <v>41.231056256176608</v>
      </c>
      <c r="K12" s="13">
        <f t="shared" si="4"/>
        <v>42.720018726587654</v>
      </c>
      <c r="L12" s="13">
        <f t="shared" si="4"/>
        <v>44.721359549995796</v>
      </c>
      <c r="M12" s="13">
        <f t="shared" si="4"/>
        <v>47.169905660283021</v>
      </c>
      <c r="O12" s="13">
        <f t="shared" si="5"/>
        <v>1.8813427192502488</v>
      </c>
      <c r="P12" s="13">
        <f t="shared" si="6"/>
        <v>1.334153204644096</v>
      </c>
      <c r="Q12" s="13">
        <f t="shared" si="7"/>
        <v>0.82100093590918988</v>
      </c>
      <c r="R12" s="13">
        <f t="shared" si="8"/>
        <v>0.39172034550718493</v>
      </c>
      <c r="S12" s="13">
        <f t="shared" si="9"/>
        <v>0.1025239099983537</v>
      </c>
      <c r="T12" s="6">
        <f t="shared" si="10"/>
        <v>0</v>
      </c>
      <c r="U12" s="13">
        <f t="shared" si="11"/>
        <v>0.1025239099983537</v>
      </c>
      <c r="V12" s="13">
        <f t="shared" si="12"/>
        <v>0.39172034550718493</v>
      </c>
      <c r="W12" s="13">
        <f t="shared" si="13"/>
        <v>0.82100093590918988</v>
      </c>
      <c r="X12" s="13">
        <f t="shared" si="14"/>
        <v>1.334153204644096</v>
      </c>
      <c r="Y12" s="13">
        <f t="shared" si="15"/>
        <v>1.8813427192502488</v>
      </c>
      <c r="AA12" s="13">
        <f t="shared" si="16"/>
        <v>-1.2682062227882795</v>
      </c>
      <c r="AB12" s="13">
        <f t="shared" si="17"/>
        <v>-0.86971147865075693</v>
      </c>
      <c r="AC12" s="13">
        <f t="shared" si="18"/>
        <v>-0.5184861820349056</v>
      </c>
      <c r="AD12" s="13">
        <f t="shared" si="19"/>
        <v>-0.24086112024875916</v>
      </c>
      <c r="AE12" s="13">
        <f t="shared" si="20"/>
        <v>-6.1910635888295928E-2</v>
      </c>
      <c r="AF12" s="6">
        <f t="shared" si="21"/>
        <v>0</v>
      </c>
      <c r="AG12" s="13">
        <f t="shared" si="22"/>
        <v>-6.1910635888295928E-2</v>
      </c>
      <c r="AH12" s="13">
        <f t="shared" si="23"/>
        <v>-0.24086112024875916</v>
      </c>
      <c r="AI12" s="13">
        <f t="shared" si="24"/>
        <v>-0.5184861820349056</v>
      </c>
      <c r="AJ12" s="13">
        <f t="shared" si="25"/>
        <v>-0.86971147865075693</v>
      </c>
      <c r="AK12" s="13">
        <f t="shared" si="26"/>
        <v>-1.2682062227882795</v>
      </c>
    </row>
    <row r="13" spans="1:37" x14ac:dyDescent="0.25">
      <c r="A13" s="2">
        <f t="shared" si="27"/>
        <v>-45</v>
      </c>
      <c r="B13" s="10"/>
      <c r="C13" s="13">
        <f t="shared" si="3"/>
        <v>51.478150704935004</v>
      </c>
      <c r="D13" s="13">
        <f t="shared" si="3"/>
        <v>49.244289008980523</v>
      </c>
      <c r="E13" s="13">
        <f t="shared" si="3"/>
        <v>47.434164902525687</v>
      </c>
      <c r="F13" s="13">
        <f t="shared" si="3"/>
        <v>46.097722286464439</v>
      </c>
      <c r="G13" s="13">
        <f t="shared" si="3"/>
        <v>45.276925690687087</v>
      </c>
      <c r="H13" s="13">
        <f t="shared" si="3"/>
        <v>45</v>
      </c>
      <c r="I13" s="13">
        <f t="shared" si="4"/>
        <v>45.276925690687087</v>
      </c>
      <c r="J13" s="13">
        <f t="shared" si="4"/>
        <v>46.097722286464439</v>
      </c>
      <c r="K13" s="13">
        <f t="shared" si="4"/>
        <v>47.434164902525687</v>
      </c>
      <c r="L13" s="13">
        <f t="shared" si="4"/>
        <v>49.244289008980523</v>
      </c>
      <c r="M13" s="13">
        <f t="shared" si="4"/>
        <v>51.478150704935004</v>
      </c>
      <c r="O13" s="13">
        <f t="shared" si="5"/>
        <v>1.5334756302781329</v>
      </c>
      <c r="P13" s="13">
        <f t="shared" si="6"/>
        <v>1.0669997325122225</v>
      </c>
      <c r="Q13" s="13">
        <f t="shared" si="7"/>
        <v>0.6447006267938562</v>
      </c>
      <c r="R13" s="13">
        <f t="shared" si="8"/>
        <v>0.30282715993815401</v>
      </c>
      <c r="S13" s="13">
        <f t="shared" si="9"/>
        <v>7.8413368640291026E-2</v>
      </c>
      <c r="T13" s="6">
        <f t="shared" si="10"/>
        <v>0</v>
      </c>
      <c r="U13" s="13">
        <f t="shared" si="11"/>
        <v>7.8413368640291026E-2</v>
      </c>
      <c r="V13" s="13">
        <f t="shared" si="12"/>
        <v>0.30282715993815401</v>
      </c>
      <c r="W13" s="13">
        <f t="shared" si="13"/>
        <v>0.6447006267938562</v>
      </c>
      <c r="X13" s="13">
        <f t="shared" si="14"/>
        <v>1.0669997325122225</v>
      </c>
      <c r="Y13" s="13">
        <f t="shared" si="15"/>
        <v>1.5334756302781329</v>
      </c>
      <c r="AA13" s="13">
        <f t="shared" si="16"/>
        <v>-1.0629208369621423</v>
      </c>
      <c r="AB13" s="13">
        <f t="shared" si="17"/>
        <v>-0.72078945538239481</v>
      </c>
      <c r="AC13" s="13">
        <f t="shared" si="18"/>
        <v>-0.42539364756878939</v>
      </c>
      <c r="AD13" s="13">
        <f t="shared" si="19"/>
        <v>-0.19602284896969735</v>
      </c>
      <c r="AE13" s="13">
        <f t="shared" si="20"/>
        <v>-5.0120604750780728E-2</v>
      </c>
      <c r="AF13" s="6">
        <f t="shared" si="21"/>
        <v>0</v>
      </c>
      <c r="AG13" s="13">
        <f t="shared" si="22"/>
        <v>-5.0120604750780728E-2</v>
      </c>
      <c r="AH13" s="13">
        <f t="shared" si="23"/>
        <v>-0.19602284896969735</v>
      </c>
      <c r="AI13" s="13">
        <f t="shared" si="24"/>
        <v>-0.42539364756878939</v>
      </c>
      <c r="AJ13" s="13">
        <f t="shared" si="25"/>
        <v>-0.72078945538239481</v>
      </c>
      <c r="AK13" s="13">
        <f t="shared" si="26"/>
        <v>-1.0629208369621423</v>
      </c>
    </row>
    <row r="14" spans="1:37" x14ac:dyDescent="0.25">
      <c r="A14" s="2">
        <f t="shared" si="27"/>
        <v>-50</v>
      </c>
      <c r="B14" s="10"/>
      <c r="C14" s="13">
        <f t="shared" si="3"/>
        <v>55.901699437494742</v>
      </c>
      <c r="D14" s="13">
        <f t="shared" si="3"/>
        <v>53.851648071345039</v>
      </c>
      <c r="E14" s="13">
        <f t="shared" si="3"/>
        <v>52.201532544552748</v>
      </c>
      <c r="F14" s="13">
        <f t="shared" si="3"/>
        <v>50.990195135927848</v>
      </c>
      <c r="G14" s="13">
        <f t="shared" si="3"/>
        <v>50.24937810560445</v>
      </c>
      <c r="H14" s="13">
        <f t="shared" si="3"/>
        <v>50</v>
      </c>
      <c r="I14" s="13">
        <f t="shared" si="4"/>
        <v>50.24937810560445</v>
      </c>
      <c r="J14" s="13">
        <f t="shared" si="4"/>
        <v>50.990195135927848</v>
      </c>
      <c r="K14" s="13">
        <f t="shared" si="4"/>
        <v>52.201532544552748</v>
      </c>
      <c r="L14" s="13">
        <f t="shared" si="4"/>
        <v>53.851648071345039</v>
      </c>
      <c r="M14" s="13">
        <f t="shared" si="4"/>
        <v>55.901699437494742</v>
      </c>
      <c r="O14" s="13">
        <f>SQRT(POWER(C$3,2)+POWER((-$A14-GrünRadius),2)) - (SQRT(POWER(C$3,2)+POWER(($A14),2))-GrünRadius)</f>
        <v>1.2682062227882795</v>
      </c>
      <c r="P14" s="13">
        <f t="shared" si="6"/>
        <v>0.86971147865075693</v>
      </c>
      <c r="Q14" s="13">
        <f t="shared" si="7"/>
        <v>0.5184861820349056</v>
      </c>
      <c r="R14" s="13">
        <f t="shared" si="8"/>
        <v>0.24086112024875916</v>
      </c>
      <c r="S14" s="13">
        <f t="shared" si="9"/>
        <v>6.1910635888295928E-2</v>
      </c>
      <c r="T14" s="6">
        <f t="shared" si="10"/>
        <v>0</v>
      </c>
      <c r="U14" s="13">
        <f t="shared" si="11"/>
        <v>6.1910635888295928E-2</v>
      </c>
      <c r="V14" s="13">
        <f t="shared" si="12"/>
        <v>0.24086112024875916</v>
      </c>
      <c r="W14" s="13">
        <f t="shared" si="13"/>
        <v>0.5184861820349056</v>
      </c>
      <c r="X14" s="13">
        <f t="shared" si="14"/>
        <v>0.86971147865075693</v>
      </c>
      <c r="Y14" s="13">
        <f t="shared" si="15"/>
        <v>1.2682062227882795</v>
      </c>
      <c r="AA14" s="13">
        <f xml:space="preserve"> SQRT(POWER(C$3,2)+POWER((-$A14+GrünRadius),2)) - ((SQRT(POWER(C$3,2)+POWER(($A14),2))+GrünRadius))</f>
        <v>-0.90169943749474157</v>
      </c>
      <c r="AB14" s="13">
        <f t="shared" si="17"/>
        <v>-0.60609486797745404</v>
      </c>
      <c r="AC14" s="13">
        <f t="shared" si="18"/>
        <v>-0.35494816028784015</v>
      </c>
      <c r="AD14" s="13">
        <f t="shared" si="19"/>
        <v>-0.16256983294564975</v>
      </c>
      <c r="AE14" s="13">
        <f t="shared" si="20"/>
        <v>-4.1405211642974393E-2</v>
      </c>
      <c r="AF14" s="6">
        <f t="shared" si="21"/>
        <v>0</v>
      </c>
      <c r="AG14" s="13">
        <f t="shared" si="22"/>
        <v>-4.1405211642974393E-2</v>
      </c>
      <c r="AH14" s="13">
        <f t="shared" si="23"/>
        <v>-0.16256983294564975</v>
      </c>
      <c r="AI14" s="13">
        <f t="shared" si="24"/>
        <v>-0.35494816028784015</v>
      </c>
      <c r="AJ14" s="13">
        <f t="shared" si="25"/>
        <v>-0.60609486797745404</v>
      </c>
      <c r="AK14" s="13">
        <f t="shared" si="26"/>
        <v>-0.90169943749474157</v>
      </c>
    </row>
    <row r="15" spans="1:37" x14ac:dyDescent="0.25">
      <c r="C15" s="48" t="s">
        <v>12</v>
      </c>
      <c r="D15" s="43"/>
      <c r="E15" s="43"/>
      <c r="F15" s="43"/>
      <c r="G15" s="43"/>
      <c r="H15" s="43"/>
      <c r="I15" s="43"/>
      <c r="J15" s="43"/>
      <c r="K15" s="43"/>
      <c r="L15" s="43"/>
      <c r="M15" s="44"/>
      <c r="O15" s="39" t="s">
        <v>14</v>
      </c>
      <c r="P15" s="40"/>
      <c r="Q15" s="40"/>
      <c r="R15" s="40"/>
      <c r="S15" s="40"/>
      <c r="T15" s="40"/>
      <c r="U15" s="40"/>
      <c r="V15" s="40"/>
      <c r="W15" s="40"/>
      <c r="X15" s="40"/>
      <c r="Y15" s="41"/>
      <c r="AA15" s="45" t="s">
        <v>15</v>
      </c>
      <c r="AB15" s="46"/>
      <c r="AC15" s="46"/>
      <c r="AD15" s="46"/>
      <c r="AE15" s="46"/>
      <c r="AF15" s="46"/>
      <c r="AG15" s="46"/>
      <c r="AH15" s="46"/>
      <c r="AI15" s="46"/>
      <c r="AJ15" s="46"/>
      <c r="AK15" s="47"/>
    </row>
    <row r="17" spans="13:37" x14ac:dyDescent="0.25">
      <c r="O17" s="42" t="s">
        <v>0</v>
      </c>
      <c r="P17" s="43"/>
      <c r="Q17" s="43"/>
      <c r="R17" s="43"/>
      <c r="S17" s="43"/>
      <c r="T17" s="43"/>
      <c r="U17" s="43"/>
      <c r="V17" s="43"/>
      <c r="W17" s="43"/>
      <c r="X17" s="43"/>
      <c r="Y17" s="44"/>
      <c r="AA17" s="42" t="s">
        <v>0</v>
      </c>
      <c r="AB17" s="43"/>
      <c r="AC17" s="43"/>
      <c r="AD17" s="43"/>
      <c r="AE17" s="43"/>
      <c r="AF17" s="43"/>
      <c r="AG17" s="43"/>
      <c r="AH17" s="43"/>
      <c r="AI17" s="43"/>
      <c r="AJ17" s="43"/>
      <c r="AK17" s="44"/>
    </row>
    <row r="18" spans="13:37" x14ac:dyDescent="0.25">
      <c r="M18" s="9" t="s">
        <v>7</v>
      </c>
      <c r="N18" s="19"/>
      <c r="O18" s="5">
        <f>C3</f>
        <v>-25</v>
      </c>
      <c r="P18" s="5">
        <f t="shared" ref="P18:Y18" si="28">D3</f>
        <v>-20</v>
      </c>
      <c r="Q18" s="5">
        <f t="shared" si="28"/>
        <v>-15</v>
      </c>
      <c r="R18" s="5">
        <f t="shared" si="28"/>
        <v>-10</v>
      </c>
      <c r="S18" s="5">
        <f t="shared" si="28"/>
        <v>-5</v>
      </c>
      <c r="T18" s="5">
        <f t="shared" si="28"/>
        <v>0</v>
      </c>
      <c r="U18" s="5">
        <f t="shared" si="28"/>
        <v>5</v>
      </c>
      <c r="V18" s="5">
        <f t="shared" si="28"/>
        <v>10</v>
      </c>
      <c r="W18" s="5">
        <f t="shared" si="28"/>
        <v>15</v>
      </c>
      <c r="X18" s="5">
        <f t="shared" si="28"/>
        <v>20</v>
      </c>
      <c r="Y18" s="5">
        <f t="shared" si="28"/>
        <v>25</v>
      </c>
      <c r="AA18" s="5">
        <f>C3</f>
        <v>-25</v>
      </c>
      <c r="AB18" s="5">
        <f t="shared" ref="AB18:AK18" si="29">D3</f>
        <v>-20</v>
      </c>
      <c r="AC18" s="5">
        <f t="shared" si="29"/>
        <v>-15</v>
      </c>
      <c r="AD18" s="5">
        <f t="shared" si="29"/>
        <v>-10</v>
      </c>
      <c r="AE18" s="5">
        <f t="shared" si="29"/>
        <v>-5</v>
      </c>
      <c r="AF18" s="5">
        <f t="shared" si="29"/>
        <v>0</v>
      </c>
      <c r="AG18" s="5">
        <f t="shared" si="29"/>
        <v>5</v>
      </c>
      <c r="AH18" s="5">
        <f t="shared" si="29"/>
        <v>10</v>
      </c>
      <c r="AI18" s="5">
        <f t="shared" si="29"/>
        <v>15</v>
      </c>
      <c r="AJ18" s="5">
        <f t="shared" si="29"/>
        <v>20</v>
      </c>
      <c r="AK18" s="5">
        <f t="shared" si="29"/>
        <v>25</v>
      </c>
    </row>
    <row r="19" spans="13:37" x14ac:dyDescent="0.25">
      <c r="M19" s="5">
        <v>0</v>
      </c>
      <c r="O19" s="18">
        <f t="shared" ref="O19:O29" si="30">(SQRT(POWER(C$3,2)+POWER((-$A4-GrünRadius),2)) - (SQRT(POWER(C$3,2)+POWER(($A4),2))-GrünRadius))/ (SQRT(POWER(C$3,2)+POWER(($A4),2))-GrünRadius)</f>
        <v>0.79505493571150132</v>
      </c>
      <c r="P19" s="18">
        <f t="shared" ref="P19:P29" si="31">(SQRT(POWER(D$3,2)+POWER((-$A4-GrünRadius),2)) - (SQRT(POWER(D$3,2)+POWER(($A4),2))-GrünRadius))/ (SQRT(POWER(D$3,2)+POWER(($A4),2))-GrünRadius)</f>
        <v>1.2360679774997898</v>
      </c>
      <c r="Q19" s="18">
        <f t="shared" ref="Q19:Q29" si="32">(SQRT(POWER(E$3,2)+POWER((-$A4-GrünRadius),2)) - (SQRT(POWER(E$3,2)+POWER(($A4),2))-GrünRadius))/ (SQRT(POWER(E$3,2)+POWER(($A4),2))-GrünRadius)</f>
        <v>2.6055512754639891</v>
      </c>
      <c r="R19" s="18"/>
      <c r="S19" s="18"/>
      <c r="T19" s="18"/>
      <c r="U19" s="18"/>
      <c r="V19" s="18"/>
      <c r="W19" s="18">
        <f t="shared" ref="W19:W29" si="33">(SQRT(POWER(K$3,2)+POWER((-$A4-GrünRadius),2)) - (SQRT(POWER(K$3,2)+POWER(($A4),2))-GrünRadius))/ (SQRT(POWER(K$3,2)+POWER(($A4),2))-GrünRadius)</f>
        <v>2.6055512754639891</v>
      </c>
      <c r="X19" s="18">
        <f t="shared" ref="X19:X29" si="34">(SQRT(POWER(L$3,2)+POWER((-$A4-GrünRadius),2)) - (SQRT(POWER(L$3,2)+POWER(($A4),2))-GrünRadius))/ (SQRT(POWER(L$3,2)+POWER(($A4),2))-GrünRadius)</f>
        <v>1.2360679774997898</v>
      </c>
      <c r="Y19" s="18">
        <f t="shared" ref="Y19:Y29" si="35">(SQRT(POWER(M$3,2)+POWER((-$A4-GrünRadius),2)) - (SQRT(POWER(M$3,2)+POWER(($A4),2))-GrünRadius))/ (SQRT(POWER(M$3,2)+POWER(($A4),2))-GrünRadius)</f>
        <v>0.79505493571150132</v>
      </c>
      <c r="AA19" s="18">
        <f t="shared" ref="AA19:AA29" si="36" xml:space="preserve"> (SQRT(POWER(C$3,2)+POWER((-$A4+GrünRadius),2)) - ((SQRT(POWER(C$3,2)+POWER(($A4),2))+GrünRadius)))/((SQRT(POWER(C$3,2)+POWER(($A4),2))+GrünRadius))</f>
        <v>-0.23069074183792801</v>
      </c>
      <c r="AB19" s="18">
        <f t="shared" ref="AB19:AB29" si="37" xml:space="preserve"> (SQRT(POWER(D$3,2)+POWER((-$A4+GrünRadius),2)) - ((SQRT(POWER(D$3,2)+POWER(($A4),2))+GrünRadius)))/((SQRT(POWER(D$3,2)+POWER(($A4),2))+GrünRadius))</f>
        <v>-0.25464400750007005</v>
      </c>
      <c r="AC19" s="18">
        <f t="shared" ref="AC19:AC29" si="38" xml:space="preserve"> (SQRT(POWER(E$3,2)+POWER((-$A4+GrünRadius),2)) - ((SQRT(POWER(E$3,2)+POWER(($A4),2))+GrünRadius)))/((SQRT(POWER(E$3,2)+POWER(($A4),2))+GrünRadius))</f>
        <v>-0.27888974490720214</v>
      </c>
      <c r="AD19" s="18"/>
      <c r="AE19" s="18"/>
      <c r="AF19" s="18"/>
      <c r="AG19" s="18"/>
      <c r="AH19" s="18"/>
      <c r="AI19" s="18">
        <f t="shared" ref="AI19:AI29" si="39" xml:space="preserve"> (SQRT(POWER(K$3,2)+POWER((-$A4+GrünRadius),2)) - ((SQRT(POWER(K$3,2)+POWER(($A4),2))+GrünRadius)))/((SQRT(POWER(K$3,2)+POWER(($A4),2))+GrünRadius))</f>
        <v>-0.27888974490720214</v>
      </c>
      <c r="AJ19" s="18">
        <f t="shared" ref="AJ19:AJ29" si="40" xml:space="preserve"> (SQRT(POWER(L$3,2)+POWER((-$A4+GrünRadius),2)) - ((SQRT(POWER(L$3,2)+POWER(($A4),2))+GrünRadius)))/((SQRT(POWER(L$3,2)+POWER(($A4),2))+GrünRadius))</f>
        <v>-0.25464400750007005</v>
      </c>
      <c r="AK19" s="18">
        <f t="shared" ref="AK19:AK29" si="41" xml:space="preserve"> (SQRT(POWER(M$3,2)+POWER((-$A4+GrünRadius),2)) - ((SQRT(POWER(M$3,2)+POWER(($A4),2))+GrünRadius)))/((SQRT(POWER(M$3,2)+POWER(($A4),2))+GrünRadius))</f>
        <v>-0.23069074183792801</v>
      </c>
    </row>
    <row r="20" spans="13:37" x14ac:dyDescent="0.25">
      <c r="M20" s="2">
        <f t="shared" ref="M20:M29" si="42">M19-Delta_XY</f>
        <v>-5</v>
      </c>
      <c r="O20" s="18">
        <f t="shared" si="30"/>
        <v>0.64536541032661676</v>
      </c>
      <c r="P20" s="18">
        <f t="shared" si="31"/>
        <v>0.94201625009502465</v>
      </c>
      <c r="Q20" s="18">
        <f t="shared" si="32"/>
        <v>1.7207592200561266</v>
      </c>
      <c r="R20" s="18">
        <f t="shared" ref="R20:R29" si="43">(SQRT(POWER(F$3,2)+POWER((-$A5-GrünRadius),2)) - (SQRT(POWER(F$3,2)+POWER(($A5),2))-GrünRadius))/ (SQRT(POWER(F$3,2)+POWER(($A5),2))-GrünRadius)</f>
        <v>8.4721359549995761</v>
      </c>
      <c r="S20" s="18"/>
      <c r="T20" s="18"/>
      <c r="U20" s="18"/>
      <c r="V20" s="18">
        <f t="shared" ref="V20:V29" si="44">(SQRT(POWER(J$3,2)+POWER((-$A5-GrünRadius),2)) - (SQRT(POWER(J$3,2)+POWER(($A5),2))-GrünRadius))/ (SQRT(POWER(J$3,2)+POWER(($A5),2))-GrünRadius)</f>
        <v>8.4721359549995761</v>
      </c>
      <c r="W20" s="18">
        <f t="shared" si="33"/>
        <v>1.7207592200561266</v>
      </c>
      <c r="X20" s="18">
        <f t="shared" si="34"/>
        <v>0.94201625009502465</v>
      </c>
      <c r="Y20" s="18">
        <f t="shared" si="35"/>
        <v>0.64536541032661676</v>
      </c>
      <c r="AA20" s="18">
        <f t="shared" si="36"/>
        <v>-0.1786257406842541</v>
      </c>
      <c r="AB20" s="18">
        <f t="shared" si="37"/>
        <v>-0.18342091322397674</v>
      </c>
      <c r="AC20" s="18">
        <f t="shared" si="38"/>
        <v>-0.17814558487330537</v>
      </c>
      <c r="AD20" s="18">
        <f t="shared" ref="AD20:AD29" si="45" xml:space="preserve"> (SQRT(POWER(F$3,2)+POWER((-$A5+GrünRadius),2)) - ((SQRT(POWER(F$3,2)+POWER(($A5),2))+GrünRadius)))/((SQRT(POWER(F$3,2)+POWER(($A5),2))+GrünRadius))</f>
        <v>-0.14884480262942898</v>
      </c>
      <c r="AE20" s="18"/>
      <c r="AF20" s="18"/>
      <c r="AG20" s="18"/>
      <c r="AH20" s="18">
        <f t="shared" ref="AH20:AH29" si="46" xml:space="preserve"> (SQRT(POWER(J$3,2)+POWER((-$A5+GrünRadius),2)) - ((SQRT(POWER(J$3,2)+POWER(($A5),2))+GrünRadius)))/((SQRT(POWER(J$3,2)+POWER(($A5),2))+GrünRadius))</f>
        <v>-0.14884480262942898</v>
      </c>
      <c r="AI20" s="18">
        <f t="shared" si="39"/>
        <v>-0.17814558487330537</v>
      </c>
      <c r="AJ20" s="18">
        <f t="shared" si="40"/>
        <v>-0.18342091322397674</v>
      </c>
      <c r="AK20" s="18">
        <f t="shared" si="41"/>
        <v>-0.1786257406842541</v>
      </c>
    </row>
    <row r="21" spans="13:37" x14ac:dyDescent="0.25">
      <c r="M21" s="2">
        <f t="shared" si="42"/>
        <v>-10</v>
      </c>
      <c r="O21" s="18">
        <f t="shared" si="30"/>
        <v>0.47703296142690088</v>
      </c>
      <c r="P21" s="18">
        <f t="shared" si="31"/>
        <v>0.61803398874989468</v>
      </c>
      <c r="Q21" s="18">
        <f t="shared" si="32"/>
        <v>0.86851709182132986</v>
      </c>
      <c r="R21" s="18">
        <f t="shared" si="43"/>
        <v>1.4142135623730947</v>
      </c>
      <c r="S21" s="18">
        <f t="shared" ref="S21:S29" si="47">(SQRT(POWER(G$3,2)+POWER((-$A6-GrünRadius),2)) - (SQRT(POWER(G$3,2)+POWER(($A6),2))-GrünRadius))/ (SQRT(POWER(G$3,2)+POWER(($A6),2))-GrünRadius)</f>
        <v>3.2360679774997876</v>
      </c>
      <c r="T21" s="18"/>
      <c r="U21" s="18">
        <f t="shared" ref="U21:U29" si="48">(SQRT(POWER(I$3,2)+POWER((-$A6-GrünRadius),2)) - (SQRT(POWER(I$3,2)+POWER(($A6),2))-GrünRadius))/ (SQRT(POWER(I$3,2)+POWER(($A6),2))-GrünRadius)</f>
        <v>3.2360679774997876</v>
      </c>
      <c r="V21" s="18">
        <f t="shared" si="44"/>
        <v>1.4142135623730947</v>
      </c>
      <c r="W21" s="18">
        <f t="shared" si="33"/>
        <v>0.86851709182132986</v>
      </c>
      <c r="X21" s="18">
        <f t="shared" si="34"/>
        <v>0.61803398874989468</v>
      </c>
      <c r="Y21" s="18">
        <f t="shared" si="35"/>
        <v>0.47703296142690088</v>
      </c>
      <c r="AA21" s="18">
        <f t="shared" si="36"/>
        <v>-0.1329747670292945</v>
      </c>
      <c r="AB21" s="18">
        <f t="shared" si="37"/>
        <v>-0.12596795110235787</v>
      </c>
      <c r="AC21" s="18">
        <f t="shared" si="38"/>
        <v>-0.1080270691866726</v>
      </c>
      <c r="AD21" s="18">
        <f t="shared" si="45"/>
        <v>-7.3790317331410338E-2</v>
      </c>
      <c r="AE21" s="18">
        <f t="shared" ref="AE21:AE29" si="49" xml:space="preserve"> (SQRT(POWER(G$3,2)+POWER((-$A6+GrünRadius),2)) - ((SQRT(POWER(G$3,2)+POWER(($A6),2))+GrünRadius)))/((SQRT(POWER(G$3,2)+POWER(($A6),2))+GrünRadius))</f>
        <v>-2.6666793942433764E-2</v>
      </c>
      <c r="AF21" s="18"/>
      <c r="AG21" s="18">
        <f t="shared" ref="AG21:AG29" si="50" xml:space="preserve"> (SQRT(POWER(I$3,2)+POWER((-$A6+GrünRadius),2)) - ((SQRT(POWER(I$3,2)+POWER(($A6),2))+GrünRadius)))/((SQRT(POWER(I$3,2)+POWER(($A6),2))+GrünRadius))</f>
        <v>-2.6666793942433764E-2</v>
      </c>
      <c r="AH21" s="18">
        <f t="shared" si="46"/>
        <v>-7.3790317331410338E-2</v>
      </c>
      <c r="AI21" s="18">
        <f t="shared" si="39"/>
        <v>-0.1080270691866726</v>
      </c>
      <c r="AJ21" s="18">
        <f t="shared" si="40"/>
        <v>-0.12596795110235787</v>
      </c>
      <c r="AK21" s="18">
        <f t="shared" si="41"/>
        <v>-0.1329747670292945</v>
      </c>
    </row>
    <row r="22" spans="13:37" x14ac:dyDescent="0.25">
      <c r="M22" s="2">
        <f t="shared" si="42"/>
        <v>-15</v>
      </c>
      <c r="O22" s="18">
        <f t="shared" si="30"/>
        <v>0.33100588406075271</v>
      </c>
      <c r="P22" s="18">
        <f t="shared" si="31"/>
        <v>0.37436854187255358</v>
      </c>
      <c r="Q22" s="18">
        <f t="shared" si="32"/>
        <v>0.41006879895253534</v>
      </c>
      <c r="R22" s="18">
        <f t="shared" si="43"/>
        <v>0.39271041147757002</v>
      </c>
      <c r="S22" s="18">
        <f t="shared" si="47"/>
        <v>0.21676051329096171</v>
      </c>
      <c r="T22" s="18">
        <f t="shared" ref="T22:T29" si="51">(SQRT(POWER(H$3,2)+POWER((-$A7-GrünRadius),2)) - (SQRT(POWER(H$3,2)+POWER(($A7),2))-GrünRadius))/ (SQRT(POWER(H$3,2)+POWER(($A7),2))-GrünRadius)</f>
        <v>0</v>
      </c>
      <c r="U22" s="18">
        <f t="shared" si="48"/>
        <v>0.21676051329096171</v>
      </c>
      <c r="V22" s="18">
        <f t="shared" si="44"/>
        <v>0.39271041147757002</v>
      </c>
      <c r="W22" s="18">
        <f t="shared" si="33"/>
        <v>0.41006879895253534</v>
      </c>
      <c r="X22" s="18">
        <f t="shared" si="34"/>
        <v>0.37436854187255358</v>
      </c>
      <c r="Y22" s="18">
        <f t="shared" si="35"/>
        <v>0.33100588406075271</v>
      </c>
      <c r="AA22" s="18">
        <f t="shared" si="36"/>
        <v>-9.7035978918478122E-2</v>
      </c>
      <c r="AB22" s="18">
        <f t="shared" si="37"/>
        <v>-8.5267966081021634E-2</v>
      </c>
      <c r="AC22" s="18">
        <f t="shared" si="38"/>
        <v>-6.5947859713188436E-2</v>
      </c>
      <c r="AD22" s="18">
        <f t="shared" si="45"/>
        <v>-3.931575281348991E-2</v>
      </c>
      <c r="AE22" s="18">
        <f t="shared" si="49"/>
        <v>-1.225392176474511E-2</v>
      </c>
      <c r="AF22" s="18">
        <f xml:space="preserve"> (SQRT(POWER(H$3,2)+POWER((-$A7+GrünRadius),2)) - ((SQRT(POWER(H$3,2)+POWER(($A7),2))+GrünRadius)))/((SQRT(POWER(H$3,2)+POWER(($A7),2))+GrünRadius))</f>
        <v>0</v>
      </c>
      <c r="AG22" s="18">
        <f t="shared" si="50"/>
        <v>-1.225392176474511E-2</v>
      </c>
      <c r="AH22" s="18">
        <f t="shared" si="46"/>
        <v>-3.931575281348991E-2</v>
      </c>
      <c r="AI22" s="18">
        <f t="shared" si="39"/>
        <v>-6.5947859713188436E-2</v>
      </c>
      <c r="AJ22" s="18">
        <f t="shared" si="40"/>
        <v>-8.5267966081021634E-2</v>
      </c>
      <c r="AK22" s="18">
        <f t="shared" si="41"/>
        <v>-9.7035978918478122E-2</v>
      </c>
    </row>
    <row r="23" spans="13:37" x14ac:dyDescent="0.25">
      <c r="M23" s="2">
        <f t="shared" si="42"/>
        <v>-20</v>
      </c>
      <c r="O23" s="18">
        <f t="shared" si="30"/>
        <v>0.22303267333519847</v>
      </c>
      <c r="P23" s="18">
        <f t="shared" si="31"/>
        <v>0.22294618540522118</v>
      </c>
      <c r="Q23" s="18">
        <f t="shared" si="32"/>
        <v>0.20185042515466306</v>
      </c>
      <c r="R23" s="18">
        <f t="shared" si="43"/>
        <v>0.14412280563536853</v>
      </c>
      <c r="S23" s="18">
        <f t="shared" si="47"/>
        <v>5.3206185560958921E-2</v>
      </c>
      <c r="T23" s="18">
        <f t="shared" si="51"/>
        <v>0</v>
      </c>
      <c r="U23" s="18">
        <f t="shared" si="48"/>
        <v>5.3206185560958921E-2</v>
      </c>
      <c r="V23" s="18">
        <f t="shared" si="44"/>
        <v>0.14412280563536853</v>
      </c>
      <c r="W23" s="18">
        <f t="shared" si="33"/>
        <v>0.20185042515466306</v>
      </c>
      <c r="X23" s="18">
        <f t="shared" si="34"/>
        <v>0.22294618540522118</v>
      </c>
      <c r="Y23" s="18">
        <f t="shared" si="35"/>
        <v>0.22303267333519847</v>
      </c>
      <c r="AA23" s="18">
        <f t="shared" si="36"/>
        <v>-7.0554063557117838E-2</v>
      </c>
      <c r="AB23" s="18">
        <f t="shared" si="37"/>
        <v>-5.8216035468345709E-2</v>
      </c>
      <c r="AC23" s="18">
        <f t="shared" si="38"/>
        <v>-4.1685152500090188E-2</v>
      </c>
      <c r="AD23" s="18">
        <f t="shared" si="45"/>
        <v>-2.2802462075726077E-2</v>
      </c>
      <c r="AE23" s="18">
        <f t="shared" si="49"/>
        <v>-6.5886655867334202E-3</v>
      </c>
      <c r="AF23" s="18">
        <f t="shared" ref="AF22:AF29" si="52" xml:space="preserve"> (SQRT(POWER(H$3,2)+POWER((-$A8+GrünRadius),2)) - ((SQRT(POWER(H$3,2)+POWER(($A8),2))+GrünRadius)))/((SQRT(POWER(H$3,2)+POWER(($A8),2))+GrünRadius))</f>
        <v>0</v>
      </c>
      <c r="AG23" s="18">
        <f t="shared" si="50"/>
        <v>-6.5886655867334202E-3</v>
      </c>
      <c r="AH23" s="18">
        <f t="shared" si="46"/>
        <v>-2.2802462075726077E-2</v>
      </c>
      <c r="AI23" s="18">
        <f t="shared" si="39"/>
        <v>-4.1685152500090188E-2</v>
      </c>
      <c r="AJ23" s="18">
        <f t="shared" si="40"/>
        <v>-5.8216035468345709E-2</v>
      </c>
      <c r="AK23" s="18">
        <f t="shared" si="41"/>
        <v>-7.0554063557117838E-2</v>
      </c>
    </row>
    <row r="24" spans="13:37" x14ac:dyDescent="0.25">
      <c r="M24" s="2">
        <f t="shared" si="42"/>
        <v>-25</v>
      </c>
      <c r="O24" s="18">
        <f t="shared" si="30"/>
        <v>0.14984695751885224</v>
      </c>
      <c r="P24" s="18">
        <f t="shared" si="31"/>
        <v>0.13555732938281742</v>
      </c>
      <c r="Q24" s="18">
        <f t="shared" si="32"/>
        <v>0.10746383759815119</v>
      </c>
      <c r="R24" s="18">
        <f t="shared" si="43"/>
        <v>6.5103615595023118E-2</v>
      </c>
      <c r="S24" s="18">
        <f t="shared" si="47"/>
        <v>2.0412309860629876E-2</v>
      </c>
      <c r="T24" s="18">
        <f t="shared" si="51"/>
        <v>0</v>
      </c>
      <c r="U24" s="18">
        <f t="shared" si="48"/>
        <v>2.0412309860629876E-2</v>
      </c>
      <c r="V24" s="18">
        <f t="shared" si="44"/>
        <v>6.5103615595023118E-2</v>
      </c>
      <c r="W24" s="18">
        <f t="shared" si="33"/>
        <v>0.10746383759815119</v>
      </c>
      <c r="X24" s="18">
        <f t="shared" si="34"/>
        <v>0.13555732938281742</v>
      </c>
      <c r="Y24" s="18">
        <f t="shared" si="35"/>
        <v>0.14984695751885224</v>
      </c>
      <c r="AA24" s="18">
        <f t="shared" si="36"/>
        <v>-5.1674461545718579E-2</v>
      </c>
      <c r="AB24" s="18">
        <f t="shared" si="37"/>
        <v>-4.056425675772634E-2</v>
      </c>
      <c r="AC24" s="18">
        <f t="shared" si="38"/>
        <v>-2.747798631262599E-2</v>
      </c>
      <c r="AD24" s="18">
        <f t="shared" si="45"/>
        <v>-1.4225128429428698E-2</v>
      </c>
      <c r="AE24" s="18">
        <f t="shared" si="49"/>
        <v>-3.9374031405025817E-3</v>
      </c>
      <c r="AF24" s="18">
        <f t="shared" si="52"/>
        <v>0</v>
      </c>
      <c r="AG24" s="18">
        <f t="shared" si="50"/>
        <v>-3.9374031405025817E-3</v>
      </c>
      <c r="AH24" s="18">
        <f t="shared" si="46"/>
        <v>-1.4225128429428698E-2</v>
      </c>
      <c r="AI24" s="18">
        <f t="shared" si="39"/>
        <v>-2.747798631262599E-2</v>
      </c>
      <c r="AJ24" s="18">
        <f t="shared" si="40"/>
        <v>-4.056425675772634E-2</v>
      </c>
      <c r="AK24" s="18">
        <f t="shared" si="41"/>
        <v>-5.1674461545718579E-2</v>
      </c>
    </row>
    <row r="25" spans="13:37" x14ac:dyDescent="0.25">
      <c r="M25" s="2">
        <f t="shared" si="42"/>
        <v>-30</v>
      </c>
      <c r="O25" s="18">
        <f t="shared" si="30"/>
        <v>0.10203942938711667</v>
      </c>
      <c r="P25" s="18">
        <f t="shared" si="31"/>
        <v>8.5538845994313384E-2</v>
      </c>
      <c r="Q25" s="18">
        <f t="shared" si="32"/>
        <v>6.1976089329191436E-2</v>
      </c>
      <c r="R25" s="18">
        <f t="shared" si="43"/>
        <v>3.412619881836286E-2</v>
      </c>
      <c r="S25" s="18">
        <f t="shared" si="47"/>
        <v>9.8813230061886755E-3</v>
      </c>
      <c r="T25" s="18">
        <f t="shared" si="51"/>
        <v>0</v>
      </c>
      <c r="U25" s="18">
        <f t="shared" si="48"/>
        <v>9.8813230061886755E-3</v>
      </c>
      <c r="V25" s="18">
        <f t="shared" si="44"/>
        <v>3.412619881836286E-2</v>
      </c>
      <c r="W25" s="18">
        <f t="shared" si="33"/>
        <v>6.1976089329191436E-2</v>
      </c>
      <c r="X25" s="18">
        <f t="shared" si="34"/>
        <v>8.5538845994313384E-2</v>
      </c>
      <c r="Y25" s="18">
        <f t="shared" si="35"/>
        <v>0.10203942938711667</v>
      </c>
      <c r="AA25" s="18">
        <f t="shared" si="36"/>
        <v>-3.835463482383545E-2</v>
      </c>
      <c r="AB25" s="18">
        <f t="shared" si="37"/>
        <v>-2.8968371533539945E-2</v>
      </c>
      <c r="AC25" s="18">
        <f t="shared" si="38"/>
        <v>-1.8855804073333222E-2</v>
      </c>
      <c r="AD25" s="18">
        <f t="shared" si="45"/>
        <v>-9.4112016902625842E-3</v>
      </c>
      <c r="AE25" s="18">
        <f t="shared" si="49"/>
        <v>-2.5368532012178513E-3</v>
      </c>
      <c r="AF25" s="18">
        <f t="shared" si="52"/>
        <v>0</v>
      </c>
      <c r="AG25" s="18">
        <f t="shared" si="50"/>
        <v>-2.5368532012178513E-3</v>
      </c>
      <c r="AH25" s="18">
        <f t="shared" si="46"/>
        <v>-9.4112016902625842E-3</v>
      </c>
      <c r="AI25" s="18">
        <f t="shared" si="39"/>
        <v>-1.8855804073333222E-2</v>
      </c>
      <c r="AJ25" s="18">
        <f t="shared" si="40"/>
        <v>-2.8968371533539945E-2</v>
      </c>
      <c r="AK25" s="18">
        <f t="shared" si="41"/>
        <v>-3.835463482383545E-2</v>
      </c>
    </row>
    <row r="26" spans="13:37" x14ac:dyDescent="0.25">
      <c r="M26" s="2">
        <f t="shared" si="42"/>
        <v>-35</v>
      </c>
      <c r="O26" s="18">
        <f t="shared" si="30"/>
        <v>7.0996584667330623E-2</v>
      </c>
      <c r="P26" s="18">
        <f t="shared" si="31"/>
        <v>5.6227647072572585E-2</v>
      </c>
      <c r="Q26" s="18">
        <f t="shared" si="32"/>
        <v>3.8316859482215401E-2</v>
      </c>
      <c r="R26" s="18">
        <f t="shared" si="43"/>
        <v>1.9896350654986156E-2</v>
      </c>
      <c r="S26" s="18">
        <f t="shared" si="47"/>
        <v>5.5119952570752253E-3</v>
      </c>
      <c r="T26" s="18">
        <f t="shared" si="51"/>
        <v>0</v>
      </c>
      <c r="U26" s="18">
        <f t="shared" si="48"/>
        <v>5.5119952570752253E-3</v>
      </c>
      <c r="V26" s="18">
        <f t="shared" si="44"/>
        <v>1.9896350654986156E-2</v>
      </c>
      <c r="W26" s="18">
        <f t="shared" si="33"/>
        <v>3.8316859482215401E-2</v>
      </c>
      <c r="X26" s="18">
        <f t="shared" si="34"/>
        <v>5.6227647072572585E-2</v>
      </c>
      <c r="Y26" s="18">
        <f t="shared" si="35"/>
        <v>7.0996584667330623E-2</v>
      </c>
      <c r="AA26" s="18">
        <f t="shared" si="36"/>
        <v>-2.8927156857655525E-2</v>
      </c>
      <c r="AB26" s="18">
        <f t="shared" si="37"/>
        <v>-2.1207958674933445E-2</v>
      </c>
      <c r="AC26" s="18">
        <f t="shared" si="38"/>
        <v>-1.3409231264009416E-2</v>
      </c>
      <c r="AD26" s="18">
        <f t="shared" si="45"/>
        <v>-6.5263701303354292E-3</v>
      </c>
      <c r="AE26" s="18">
        <f t="shared" si="49"/>
        <v>-1.7288674336161803E-3</v>
      </c>
      <c r="AF26" s="18">
        <f t="shared" si="52"/>
        <v>0</v>
      </c>
      <c r="AG26" s="18">
        <f t="shared" si="50"/>
        <v>-1.7288674336161803E-3</v>
      </c>
      <c r="AH26" s="18">
        <f t="shared" si="46"/>
        <v>-6.5263701303354292E-3</v>
      </c>
      <c r="AI26" s="18">
        <f t="shared" si="39"/>
        <v>-1.3409231264009416E-2</v>
      </c>
      <c r="AJ26" s="18">
        <f t="shared" si="40"/>
        <v>-2.1207958674933445E-2</v>
      </c>
      <c r="AK26" s="18">
        <f t="shared" si="41"/>
        <v>-2.8927156857655525E-2</v>
      </c>
    </row>
    <row r="27" spans="13:37" x14ac:dyDescent="0.25">
      <c r="M27" s="2">
        <f t="shared" si="42"/>
        <v>-40</v>
      </c>
      <c r="O27" s="18">
        <f t="shared" si="30"/>
        <v>5.0614675658445664E-2</v>
      </c>
      <c r="P27" s="18">
        <f t="shared" si="31"/>
        <v>3.8424566950583522E-2</v>
      </c>
      <c r="Q27" s="18">
        <f t="shared" si="32"/>
        <v>2.5091701284451297E-2</v>
      </c>
      <c r="R27" s="18">
        <f t="shared" si="43"/>
        <v>1.2542654410854705E-2</v>
      </c>
      <c r="S27" s="18">
        <f t="shared" si="47"/>
        <v>3.382367238579665E-3</v>
      </c>
      <c r="T27" s="18">
        <f t="shared" si="51"/>
        <v>0</v>
      </c>
      <c r="U27" s="18">
        <f t="shared" si="48"/>
        <v>3.382367238579665E-3</v>
      </c>
      <c r="V27" s="18">
        <f t="shared" si="44"/>
        <v>1.2542654410854705E-2</v>
      </c>
      <c r="W27" s="18">
        <f t="shared" si="33"/>
        <v>2.5091701284451297E-2</v>
      </c>
      <c r="X27" s="18">
        <f t="shared" si="34"/>
        <v>3.8424566950583522E-2</v>
      </c>
      <c r="Y27" s="18">
        <f t="shared" si="35"/>
        <v>5.0614675658445664E-2</v>
      </c>
      <c r="AA27" s="18">
        <f t="shared" si="36"/>
        <v>-2.2183108545329042E-2</v>
      </c>
      <c r="AB27" s="18">
        <f t="shared" si="37"/>
        <v>-1.5893455239469167E-2</v>
      </c>
      <c r="AC27" s="18">
        <f t="shared" si="38"/>
        <v>-9.8347116438603169E-3</v>
      </c>
      <c r="AD27" s="18">
        <f t="shared" si="45"/>
        <v>-4.7014669977591969E-3</v>
      </c>
      <c r="AE27" s="18">
        <f t="shared" si="49"/>
        <v>-1.2305515807079091E-3</v>
      </c>
      <c r="AF27" s="18">
        <f t="shared" si="52"/>
        <v>0</v>
      </c>
      <c r="AG27" s="18">
        <f t="shared" si="50"/>
        <v>-1.2305515807079091E-3</v>
      </c>
      <c r="AH27" s="18">
        <f t="shared" si="46"/>
        <v>-4.7014669977591969E-3</v>
      </c>
      <c r="AI27" s="18">
        <f t="shared" si="39"/>
        <v>-9.8347116438603169E-3</v>
      </c>
      <c r="AJ27" s="18">
        <f t="shared" si="40"/>
        <v>-1.5893455239469167E-2</v>
      </c>
      <c r="AK27" s="18">
        <f t="shared" si="41"/>
        <v>-2.2183108545329042E-2</v>
      </c>
    </row>
    <row r="28" spans="13:37" x14ac:dyDescent="0.25">
      <c r="M28" s="2">
        <f t="shared" si="42"/>
        <v>-45</v>
      </c>
      <c r="O28" s="18">
        <f t="shared" si="30"/>
        <v>3.6970684666895778E-2</v>
      </c>
      <c r="P28" s="18">
        <f t="shared" si="31"/>
        <v>2.7188662591595279E-2</v>
      </c>
      <c r="Q28" s="18">
        <f t="shared" si="32"/>
        <v>1.7222252145134891E-2</v>
      </c>
      <c r="R28" s="18">
        <f t="shared" si="43"/>
        <v>8.3890932933379323E-3</v>
      </c>
      <c r="S28" s="18">
        <f t="shared" si="47"/>
        <v>2.222794846915805E-3</v>
      </c>
      <c r="T28" s="18">
        <f t="shared" si="51"/>
        <v>0</v>
      </c>
      <c r="U28" s="18">
        <f t="shared" si="48"/>
        <v>2.222794846915805E-3</v>
      </c>
      <c r="V28" s="18">
        <f t="shared" si="44"/>
        <v>8.3890932933379323E-3</v>
      </c>
      <c r="W28" s="18">
        <f t="shared" si="33"/>
        <v>1.7222252145134891E-2</v>
      </c>
      <c r="X28" s="18">
        <f t="shared" si="34"/>
        <v>2.7188662591595279E-2</v>
      </c>
      <c r="Y28" s="18">
        <f t="shared" si="35"/>
        <v>3.6970684666895778E-2</v>
      </c>
      <c r="AA28" s="18">
        <f t="shared" si="36"/>
        <v>-1.7289408103110346E-2</v>
      </c>
      <c r="AB28" s="18">
        <f t="shared" si="37"/>
        <v>-1.2166395570603172E-2</v>
      </c>
      <c r="AC28" s="18">
        <f t="shared" si="38"/>
        <v>-7.406630675152074E-3</v>
      </c>
      <c r="AD28" s="18">
        <f t="shared" si="45"/>
        <v>-3.494310303165282E-3</v>
      </c>
      <c r="AE28" s="18">
        <f t="shared" si="49"/>
        <v>-9.0671838429004601E-4</v>
      </c>
      <c r="AF28" s="18">
        <f t="shared" si="52"/>
        <v>0</v>
      </c>
      <c r="AG28" s="18">
        <f t="shared" si="50"/>
        <v>-9.0671838429004601E-4</v>
      </c>
      <c r="AH28" s="18">
        <f t="shared" si="46"/>
        <v>-3.494310303165282E-3</v>
      </c>
      <c r="AI28" s="18">
        <f t="shared" si="39"/>
        <v>-7.406630675152074E-3</v>
      </c>
      <c r="AJ28" s="18">
        <f t="shared" si="40"/>
        <v>-1.2166395570603172E-2</v>
      </c>
      <c r="AK28" s="18">
        <f t="shared" si="41"/>
        <v>-1.7289408103110346E-2</v>
      </c>
    </row>
    <row r="29" spans="13:37" x14ac:dyDescent="0.25">
      <c r="M29" s="2">
        <f t="shared" si="42"/>
        <v>-50</v>
      </c>
      <c r="O29" s="18">
        <f t="shared" si="30"/>
        <v>2.7628742254199569E-2</v>
      </c>
      <c r="P29" s="18">
        <f t="shared" si="31"/>
        <v>1.9833039735149018E-2</v>
      </c>
      <c r="Q29" s="18">
        <f t="shared" si="32"/>
        <v>1.2285956238379079E-2</v>
      </c>
      <c r="R29" s="18">
        <f t="shared" si="43"/>
        <v>5.8760666898520011E-3</v>
      </c>
      <c r="S29" s="18">
        <f t="shared" si="47"/>
        <v>1.5381762104710705E-3</v>
      </c>
      <c r="T29" s="18">
        <f t="shared" si="51"/>
        <v>0</v>
      </c>
      <c r="U29" s="18">
        <f t="shared" si="48"/>
        <v>1.5381762104710705E-3</v>
      </c>
      <c r="V29" s="18">
        <f t="shared" si="44"/>
        <v>5.8760666898520011E-3</v>
      </c>
      <c r="W29" s="18">
        <f t="shared" si="33"/>
        <v>1.2285956238379079E-2</v>
      </c>
      <c r="X29" s="18">
        <f t="shared" si="34"/>
        <v>1.9833039735149018E-2</v>
      </c>
      <c r="Y29" s="18">
        <f t="shared" si="35"/>
        <v>2.7628742254199569E-2</v>
      </c>
      <c r="AA29" s="18">
        <f t="shared" si="36"/>
        <v>-1.3682491425732796E-2</v>
      </c>
      <c r="AB29" s="18">
        <f t="shared" si="37"/>
        <v>-9.4922353029984457E-3</v>
      </c>
      <c r="AC29" s="18">
        <f t="shared" si="38"/>
        <v>-5.7064214621014905E-3</v>
      </c>
      <c r="AD29" s="18">
        <f t="shared" si="45"/>
        <v>-2.6655076702629503E-3</v>
      </c>
      <c r="AE29" s="18">
        <f t="shared" si="49"/>
        <v>-6.8723052328274314E-4</v>
      </c>
      <c r="AF29" s="18">
        <f t="shared" si="52"/>
        <v>0</v>
      </c>
      <c r="AG29" s="18">
        <f t="shared" si="50"/>
        <v>-6.8723052328274314E-4</v>
      </c>
      <c r="AH29" s="18">
        <f t="shared" si="46"/>
        <v>-2.6655076702629503E-3</v>
      </c>
      <c r="AI29" s="18">
        <f t="shared" si="39"/>
        <v>-5.7064214621014905E-3</v>
      </c>
      <c r="AJ29" s="18">
        <f t="shared" si="40"/>
        <v>-9.4922353029984457E-3</v>
      </c>
      <c r="AK29" s="18">
        <f t="shared" si="41"/>
        <v>-1.3682491425732796E-2</v>
      </c>
    </row>
    <row r="30" spans="13:37" x14ac:dyDescent="0.25">
      <c r="O30" s="39" t="s">
        <v>16</v>
      </c>
      <c r="P30" s="40"/>
      <c r="Q30" s="40"/>
      <c r="R30" s="40"/>
      <c r="S30" s="40"/>
      <c r="T30" s="40"/>
      <c r="U30" s="40"/>
      <c r="V30" s="40"/>
      <c r="W30" s="40"/>
      <c r="X30" s="40"/>
      <c r="Y30" s="41"/>
      <c r="AA30" s="45" t="s">
        <v>17</v>
      </c>
      <c r="AB30" s="46"/>
      <c r="AC30" s="46"/>
      <c r="AD30" s="46"/>
      <c r="AE30" s="46"/>
      <c r="AF30" s="46"/>
      <c r="AG30" s="46"/>
      <c r="AH30" s="46"/>
      <c r="AI30" s="46"/>
      <c r="AJ30" s="46"/>
      <c r="AK30" s="47"/>
    </row>
  </sheetData>
  <mergeCells count="11">
    <mergeCell ref="A3:B3"/>
    <mergeCell ref="C15:M15"/>
    <mergeCell ref="O15:Y15"/>
    <mergeCell ref="AA15:AK15"/>
    <mergeCell ref="O17:Y17"/>
    <mergeCell ref="O30:Y30"/>
    <mergeCell ref="AA17:AK17"/>
    <mergeCell ref="AA30:AK30"/>
    <mergeCell ref="C2:M2"/>
    <mergeCell ref="O2:Y2"/>
    <mergeCell ref="AA2:AK2"/>
  </mergeCells>
  <conditionalFormatting sqref="O19:Y29">
    <cfRule type="cellIs" dxfId="13" priority="7" operator="lessThan">
      <formula>0.05</formula>
    </cfRule>
    <cfRule type="cellIs" dxfId="12" priority="8" operator="lessThan">
      <formula>0.1</formula>
    </cfRule>
  </conditionalFormatting>
  <conditionalFormatting sqref="AA19:AK29">
    <cfRule type="cellIs" dxfId="11" priority="1" operator="greaterThan">
      <formula>-0.05</formula>
    </cfRule>
    <cfRule type="cellIs" dxfId="10" priority="5" operator="greaterThan">
      <formula>-0.1</formula>
    </cfRule>
    <cfRule type="cellIs" dxfId="9" priority="6" operator="greaterThan">
      <formula>-0.2</formula>
    </cfRule>
  </conditionalFormatting>
  <conditionalFormatting sqref="O19:Y29">
    <cfRule type="cellIs" dxfId="8" priority="2" operator="lessThan">
      <formula>0.05</formula>
    </cfRule>
    <cfRule type="cellIs" dxfId="7" priority="3" operator="lessThan">
      <formula>0.1</formula>
    </cfRule>
    <cfRule type="cellIs" dxfId="6" priority="4" operator="lessThan">
      <formula>0.2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79"/>
  <sheetViews>
    <sheetView topLeftCell="G1" workbookViewId="0">
      <selection activeCell="O79" sqref="O79:AA79"/>
    </sheetView>
  </sheetViews>
  <sheetFormatPr baseColWidth="10" defaultRowHeight="15" x14ac:dyDescent="0.25"/>
  <cols>
    <col min="1" max="1" width="6.7109375" style="20" customWidth="1"/>
    <col min="2" max="2" width="2.7109375" style="21" customWidth="1"/>
    <col min="3" max="13" width="6.7109375" style="20" customWidth="1"/>
    <col min="14" max="14" width="2.7109375" style="20" customWidth="1"/>
    <col min="15" max="25" width="6.7109375" style="20" customWidth="1"/>
    <col min="26" max="26" width="2.7109375" style="20" customWidth="1"/>
    <col min="27" max="38" width="6.7109375" style="20" customWidth="1"/>
    <col min="39" max="16384" width="11.42578125" style="20"/>
  </cols>
  <sheetData>
    <row r="1" spans="1:37" x14ac:dyDescent="0.25">
      <c r="C1" s="22">
        <v>60</v>
      </c>
      <c r="D1" s="20" t="s">
        <v>18</v>
      </c>
      <c r="H1" s="32">
        <f>SIN(EllipsenPhi*PI()/180)</f>
        <v>0.8660254037844386</v>
      </c>
      <c r="I1" s="23" t="s">
        <v>26</v>
      </c>
      <c r="J1" s="32">
        <f>COS(EllipsenPhi*PI()/180)</f>
        <v>0.50000000000000011</v>
      </c>
      <c r="K1" s="23" t="s">
        <v>27</v>
      </c>
      <c r="L1" s="32">
        <f>(POWER(A_Achse,2)-POWER(B_Achse,2))*CosPhi*SinPhi/(POWER(A_Achse*SinPhi,2)+POWER(B_Achse*CosPhi,2))</f>
        <v>0.27936303347885127</v>
      </c>
      <c r="M1" s="23" t="s">
        <v>23</v>
      </c>
    </row>
    <row r="2" spans="1:37" x14ac:dyDescent="0.25">
      <c r="C2" s="22">
        <v>15</v>
      </c>
      <c r="D2" s="20" t="s">
        <v>19</v>
      </c>
      <c r="H2" s="33">
        <f>SQRT(POWER(A_Achse,2)*POWER(B_Achse,2)/(POWER(A_Achse*CosPhi,2)+POWER(B_Achse*SinPhi,2)))</f>
        <v>13.093073414159543</v>
      </c>
      <c r="I2" s="20" t="s">
        <v>21</v>
      </c>
      <c r="L2" s="32">
        <f>(POWER(A_Achse*CosPhi,2)+POWER(B_Achse*SinPhi,2))/(POWER(A_Achse*SinPhi,2)+POWER(B_Achse*CosPhi,2))</f>
        <v>0.67741935483870974</v>
      </c>
      <c r="M2" s="23" t="s">
        <v>24</v>
      </c>
    </row>
    <row r="3" spans="1:37" x14ac:dyDescent="0.25">
      <c r="A3" s="24" t="s">
        <v>1</v>
      </c>
      <c r="B3" s="25"/>
      <c r="C3" s="26">
        <v>10</v>
      </c>
      <c r="D3" s="20" t="s">
        <v>20</v>
      </c>
      <c r="H3" s="34">
        <f>-H2</f>
        <v>-13.093073414159543</v>
      </c>
      <c r="I3" s="20" t="s">
        <v>22</v>
      </c>
      <c r="L3" s="32">
        <f>(POWER(A_Achse,2)*POWER(B_Achse,2))/(POWER(A_Achse*SinPhi,2)+POWER(B_Achse*CosPhi,2))</f>
        <v>116.12903225806453</v>
      </c>
      <c r="M3" s="23" t="s">
        <v>25</v>
      </c>
    </row>
    <row r="4" spans="1:37" x14ac:dyDescent="0.25">
      <c r="A4" s="22">
        <v>5</v>
      </c>
      <c r="B4" s="27"/>
      <c r="C4" s="60" t="s">
        <v>0</v>
      </c>
      <c r="D4" s="54"/>
      <c r="E4" s="54"/>
      <c r="F4" s="54"/>
      <c r="G4" s="54"/>
      <c r="H4" s="54"/>
      <c r="I4" s="54"/>
      <c r="J4" s="54"/>
      <c r="K4" s="54"/>
      <c r="L4" s="54"/>
      <c r="M4" s="55"/>
      <c r="O4" s="60" t="s">
        <v>0</v>
      </c>
      <c r="P4" s="54"/>
      <c r="Q4" s="54"/>
      <c r="R4" s="54"/>
      <c r="S4" s="54"/>
      <c r="T4" s="54"/>
      <c r="U4" s="54"/>
      <c r="V4" s="54"/>
      <c r="W4" s="54"/>
      <c r="X4" s="54"/>
      <c r="Y4" s="55"/>
      <c r="AA4" s="60" t="s">
        <v>0</v>
      </c>
      <c r="AB4" s="54"/>
      <c r="AC4" s="54"/>
      <c r="AD4" s="54"/>
      <c r="AE4" s="54"/>
      <c r="AF4" s="54"/>
      <c r="AG4" s="54"/>
      <c r="AH4" s="54"/>
      <c r="AI4" s="54"/>
      <c r="AJ4" s="54"/>
      <c r="AK4" s="55"/>
    </row>
    <row r="5" spans="1:37" x14ac:dyDescent="0.25">
      <c r="A5" s="51" t="s">
        <v>7</v>
      </c>
      <c r="B5" s="52"/>
      <c r="C5" s="22">
        <v>-25</v>
      </c>
      <c r="D5" s="28">
        <f t="shared" ref="D5:M5" si="0">C5+Delta_XY</f>
        <v>-20</v>
      </c>
      <c r="E5" s="28">
        <f t="shared" si="0"/>
        <v>-15</v>
      </c>
      <c r="F5" s="28">
        <f t="shared" si="0"/>
        <v>-10</v>
      </c>
      <c r="G5" s="28">
        <f t="shared" si="0"/>
        <v>-5</v>
      </c>
      <c r="H5" s="28">
        <f>G5+Delta_XY+0.000001</f>
        <v>9.9999999999999995E-7</v>
      </c>
      <c r="I5" s="28">
        <f t="shared" si="0"/>
        <v>5.0000010000000001</v>
      </c>
      <c r="J5" s="28">
        <f t="shared" si="0"/>
        <v>10.000001000000001</v>
      </c>
      <c r="K5" s="28">
        <f t="shared" si="0"/>
        <v>15.000001000000001</v>
      </c>
      <c r="L5" s="28">
        <f t="shared" si="0"/>
        <v>20.000001000000001</v>
      </c>
      <c r="M5" s="28">
        <f t="shared" si="0"/>
        <v>25.000001000000001</v>
      </c>
      <c r="O5" s="28">
        <f>C$5</f>
        <v>-25</v>
      </c>
      <c r="P5" s="28">
        <f t="shared" ref="P5:Y5" si="1">D$5</f>
        <v>-20</v>
      </c>
      <c r="Q5" s="28">
        <f t="shared" si="1"/>
        <v>-15</v>
      </c>
      <c r="R5" s="28">
        <f t="shared" si="1"/>
        <v>-10</v>
      </c>
      <c r="S5" s="28">
        <f t="shared" si="1"/>
        <v>-5</v>
      </c>
      <c r="T5" s="28">
        <f t="shared" si="1"/>
        <v>9.9999999999999995E-7</v>
      </c>
      <c r="U5" s="28">
        <f t="shared" si="1"/>
        <v>5.0000010000000001</v>
      </c>
      <c r="V5" s="28">
        <f t="shared" si="1"/>
        <v>10.000001000000001</v>
      </c>
      <c r="W5" s="28">
        <f t="shared" si="1"/>
        <v>15.000001000000001</v>
      </c>
      <c r="X5" s="28">
        <f t="shared" si="1"/>
        <v>20.000001000000001</v>
      </c>
      <c r="Y5" s="28">
        <f t="shared" si="1"/>
        <v>25.000001000000001</v>
      </c>
      <c r="AA5" s="28">
        <f>O$5</f>
        <v>-25</v>
      </c>
      <c r="AB5" s="28">
        <f t="shared" ref="AB5" si="2">P$5</f>
        <v>-20</v>
      </c>
      <c r="AC5" s="28">
        <f t="shared" ref="AC5" si="3">Q$5</f>
        <v>-15</v>
      </c>
      <c r="AD5" s="28">
        <f t="shared" ref="AD5" si="4">R$5</f>
        <v>-10</v>
      </c>
      <c r="AE5" s="28">
        <f t="shared" ref="AE5" si="5">S$5</f>
        <v>-5</v>
      </c>
      <c r="AF5" s="28">
        <f t="shared" ref="AF5" si="6">T$5</f>
        <v>9.9999999999999995E-7</v>
      </c>
      <c r="AG5" s="28">
        <f t="shared" ref="AG5" si="7">U$5</f>
        <v>5.0000010000000001</v>
      </c>
      <c r="AH5" s="28">
        <f t="shared" ref="AH5" si="8">V$5</f>
        <v>10.000001000000001</v>
      </c>
      <c r="AI5" s="28">
        <f t="shared" ref="AI5" si="9">W$5</f>
        <v>15.000001000000001</v>
      </c>
      <c r="AJ5" s="28">
        <f t="shared" ref="AJ5" si="10">X$5</f>
        <v>20.000001000000001</v>
      </c>
      <c r="AK5" s="28">
        <f t="shared" ref="AK5" si="11">Y$5</f>
        <v>25.000001000000001</v>
      </c>
    </row>
    <row r="6" spans="1:37" x14ac:dyDescent="0.25">
      <c r="A6" s="28">
        <v>0</v>
      </c>
      <c r="B6" s="27"/>
      <c r="C6" s="29">
        <f>SQRT(POWER(C$5,2)+POWER(($A6),2))</f>
        <v>25</v>
      </c>
      <c r="D6" s="29">
        <f>SQRT(POWER(D$5,2)+POWER(($A6),2))</f>
        <v>20</v>
      </c>
      <c r="E6" s="29">
        <f t="shared" ref="E6:M16" si="12">SQRT(POWER(E$5,2)+POWER(($A6),2))</f>
        <v>15</v>
      </c>
      <c r="F6" s="29">
        <f t="shared" si="12"/>
        <v>10</v>
      </c>
      <c r="G6" s="29">
        <f t="shared" si="12"/>
        <v>5</v>
      </c>
      <c r="H6" s="29">
        <f t="shared" si="12"/>
        <v>9.9999999999999995E-7</v>
      </c>
      <c r="I6" s="29">
        <f t="shared" si="12"/>
        <v>5.0000010000000001</v>
      </c>
      <c r="J6" s="29">
        <f t="shared" si="12"/>
        <v>10.000001000000001</v>
      </c>
      <c r="K6" s="29">
        <f t="shared" si="12"/>
        <v>15.000001000000001</v>
      </c>
      <c r="L6" s="29">
        <f t="shared" si="12"/>
        <v>20.000001000000001</v>
      </c>
      <c r="M6" s="29">
        <f t="shared" si="12"/>
        <v>25.000001000000001</v>
      </c>
      <c r="O6" s="29">
        <f t="shared" ref="O6:O16" si="13">-(SQRT(K3Stern/(1-2*K1Stern*($A6/C$5)+K2Stern*POWER($A6/C$5,2))))</f>
        <v>-10.776318121606495</v>
      </c>
      <c r="P6" s="29">
        <f t="shared" ref="P6:P16" si="14">-(SQRT(K3Stern/(1-2*K1Stern*($A6/D$5)+K2Stern*POWER($A6/D$5,2))))</f>
        <v>-10.776318121606495</v>
      </c>
      <c r="Q6" s="29">
        <f t="shared" ref="Q6:Q16" si="15">-(SQRT(K3Stern/(1-2*K1Stern*($A6/E$5)+K2Stern*POWER($A6/E$5,2))))</f>
        <v>-10.776318121606495</v>
      </c>
      <c r="R6" s="29">
        <f t="shared" ref="R6:R16" si="16">-(SQRT(K3Stern/(1-2*K1Stern*($A6/F$5)+K2Stern*POWER($A6/F$5,2))))</f>
        <v>-10.776318121606495</v>
      </c>
      <c r="S6" s="29">
        <f t="shared" ref="S6:S16" si="17">-(SQRT(K3Stern/(1-2*K1Stern*($A6/G$5)+K2Stern*POWER($A6/G$5,2))))</f>
        <v>-10.776318121606495</v>
      </c>
      <c r="T6" s="29">
        <f t="shared" ref="T6:T16" si="18">(SQRT(K3Stern/(1-2*K1Stern*($A6/H$5)+K2Stern*POWER($A6/H$5,2))))</f>
        <v>10.776318121606495</v>
      </c>
      <c r="U6" s="29">
        <f t="shared" ref="U6:U16" si="19">(SQRT(K3Stern/(1-2*K1Stern*($A6/I$5)+K2Stern*POWER($A6/I$5,2))))</f>
        <v>10.776318121606495</v>
      </c>
      <c r="V6" s="29">
        <f t="shared" ref="V6:V16" si="20">(SQRT(K3Stern/(1-2*K1Stern*($A6/J$5)+K2Stern*POWER($A6/J$5,2))))</f>
        <v>10.776318121606495</v>
      </c>
      <c r="W6" s="29">
        <f t="shared" ref="W6:W16" si="21">(SQRT(K3Stern/(1-2*K1Stern*($A6/K$5)+K2Stern*POWER($A6/K$5,2))))</f>
        <v>10.776318121606495</v>
      </c>
      <c r="X6" s="29">
        <f t="shared" ref="X6:X16" si="22">(SQRT(K3Stern/(1-2*K1Stern*($A6/L$5)+K2Stern*POWER($A6/L$5,2))))</f>
        <v>10.776318121606495</v>
      </c>
      <c r="Y6" s="29">
        <f t="shared" ref="Y6:Y16" si="23">(SQRT(K3Stern/(1-2*K1Stern*($A6/M$5)+K2Stern*POWER($A6/M$5,2))))</f>
        <v>10.776318121606495</v>
      </c>
      <c r="AA6" s="29">
        <f t="shared" ref="AA6:AA16" si="24">(SQRT(K3Stern/(1-2*K1Stern*($A6/O$5)+K2Stern*POWER($A6/O$5,2))))</f>
        <v>10.776318121606495</v>
      </c>
      <c r="AB6" s="29">
        <f t="shared" ref="AB6:AB16" si="25">(SQRT(K3Stern/(1-2*K1Stern*($A6/P$5)+K2Stern*POWER($A6/P$5,2))))</f>
        <v>10.776318121606495</v>
      </c>
      <c r="AC6" s="29">
        <f t="shared" ref="AC6:AC16" si="26">(SQRT(K3Stern/(1-2*K1Stern*($A6/Q$5)+K2Stern*POWER($A6/Q$5,2))))</f>
        <v>10.776318121606495</v>
      </c>
      <c r="AD6" s="29">
        <f t="shared" ref="AD6:AD16" si="27">(SQRT(K3Stern/(1-2*K1Stern*($A6/R$5)+K2Stern*POWER($A6/R$5,2))))</f>
        <v>10.776318121606495</v>
      </c>
      <c r="AE6" s="29">
        <f t="shared" ref="AE6:AE16" si="28">(SQRT(K3Stern/(1-2*K1Stern*($A6/S$5)+K2Stern*POWER($A6/S$5,2))))</f>
        <v>10.776318121606495</v>
      </c>
      <c r="AF6" s="29">
        <v>0</v>
      </c>
      <c r="AG6" s="29">
        <f t="shared" ref="AG6:AG16" si="29">-(SQRT(K3Stern/(1-2*K1Stern*($A6/U$5)+K2Stern*POWER($A6/U$5,2))))</f>
        <v>-10.776318121606495</v>
      </c>
      <c r="AH6" s="29">
        <f t="shared" ref="AH6:AH16" si="30">-(SQRT(K3Stern/(1-2*K1Stern*($A6/V$5)+K2Stern*POWER($A6/V$5,2))))</f>
        <v>-10.776318121606495</v>
      </c>
      <c r="AI6" s="29">
        <f t="shared" ref="AI6:AI16" si="31">-(SQRT(K3Stern/(1-2*K1Stern*($A6/W$5)+K2Stern*POWER($A6/W$5,2))))</f>
        <v>-10.776318121606495</v>
      </c>
      <c r="AJ6" s="29">
        <f t="shared" ref="AJ6:AJ16" si="32">-(SQRT(K3Stern/(1-2*K1Stern*($A6/X$5)+K2Stern*POWER($A6/X$5,2))))</f>
        <v>-10.776318121606495</v>
      </c>
      <c r="AK6" s="29">
        <f t="shared" ref="AK6:AK16" si="33">-(SQRT(K3Stern/(1-2*K1Stern*($A6/Y$5)+K2Stern*POWER($A6/Y$5,2))))</f>
        <v>-10.776318121606495</v>
      </c>
    </row>
    <row r="7" spans="1:37" x14ac:dyDescent="0.25">
      <c r="A7" s="30">
        <f t="shared" ref="A7:A16" si="34">A6-Delta_XY</f>
        <v>-5</v>
      </c>
      <c r="B7" s="27"/>
      <c r="C7" s="29">
        <f t="shared" ref="C7:D16" si="35">SQRT(POWER(C$5,2)+POWER(($A7),2))</f>
        <v>25.495097567963924</v>
      </c>
      <c r="D7" s="29">
        <f t="shared" si="35"/>
        <v>20.615528128088304</v>
      </c>
      <c r="E7" s="29">
        <f t="shared" si="12"/>
        <v>15.811388300841896</v>
      </c>
      <c r="F7" s="29">
        <f t="shared" si="12"/>
        <v>11.180339887498949</v>
      </c>
      <c r="G7" s="29">
        <f t="shared" si="12"/>
        <v>7.0710678118654755</v>
      </c>
      <c r="H7" s="29">
        <f t="shared" si="12"/>
        <v>5.0000000000000995</v>
      </c>
      <c r="I7" s="29">
        <f t="shared" si="12"/>
        <v>7.0710685189722913</v>
      </c>
      <c r="J7" s="29">
        <f t="shared" si="12"/>
        <v>11.18034078192615</v>
      </c>
      <c r="K7" s="29">
        <f t="shared" si="12"/>
        <v>15.811389249525199</v>
      </c>
      <c r="L7" s="29">
        <f t="shared" si="12"/>
        <v>20.615529098230805</v>
      </c>
      <c r="M7" s="29">
        <f t="shared" si="12"/>
        <v>25.4950985485446</v>
      </c>
      <c r="O7" s="29">
        <f t="shared" si="13"/>
        <v>-11.263579799654318</v>
      </c>
      <c r="P7" s="29">
        <f t="shared" si="14"/>
        <v>-11.342505012185786</v>
      </c>
      <c r="Q7" s="29">
        <f t="shared" si="15"/>
        <v>-11.429124882921993</v>
      </c>
      <c r="R7" s="29">
        <f t="shared" si="16"/>
        <v>-11.422926952202364</v>
      </c>
      <c r="S7" s="29">
        <f t="shared" si="17"/>
        <v>-10.18860879601346</v>
      </c>
      <c r="T7" s="29">
        <f t="shared" si="18"/>
        <v>2.6186144668521592E-6</v>
      </c>
      <c r="U7" s="29">
        <f t="shared" si="19"/>
        <v>7.2064340906103102</v>
      </c>
      <c r="V7" s="29">
        <f t="shared" si="20"/>
        <v>8.9532044893983151</v>
      </c>
      <c r="W7" s="29">
        <f t="shared" si="21"/>
        <v>9.5945567078465217</v>
      </c>
      <c r="X7" s="29">
        <f t="shared" si="22"/>
        <v>9.9119237271093841</v>
      </c>
      <c r="Y7" s="29">
        <f t="shared" si="23"/>
        <v>10.098076801369899</v>
      </c>
      <c r="AA7" s="29">
        <f t="shared" si="24"/>
        <v>11.263579799654318</v>
      </c>
      <c r="AB7" s="29">
        <f t="shared" si="25"/>
        <v>11.342505012185786</v>
      </c>
      <c r="AC7" s="29">
        <f t="shared" si="26"/>
        <v>11.429124882921993</v>
      </c>
      <c r="AD7" s="29">
        <f t="shared" si="27"/>
        <v>11.422926952202364</v>
      </c>
      <c r="AE7" s="29">
        <f t="shared" si="28"/>
        <v>10.18860879601346</v>
      </c>
      <c r="AF7" s="29">
        <f t="shared" ref="AF7:AF16" si="36">-(SQRT(K3Stern/(1-2*K1Stern*($A7/T$5)+K2Stern*POWER($A7/T$5,2))))</f>
        <v>-2.6186144668521592E-6</v>
      </c>
      <c r="AG7" s="29">
        <f t="shared" si="29"/>
        <v>-7.2064340906103102</v>
      </c>
      <c r="AH7" s="29">
        <f t="shared" si="30"/>
        <v>-8.9532044893983151</v>
      </c>
      <c r="AI7" s="29">
        <f t="shared" si="31"/>
        <v>-9.5945567078465217</v>
      </c>
      <c r="AJ7" s="29">
        <f t="shared" si="32"/>
        <v>-9.9119237271093841</v>
      </c>
      <c r="AK7" s="29">
        <f t="shared" si="33"/>
        <v>-10.098076801369899</v>
      </c>
    </row>
    <row r="8" spans="1:37" x14ac:dyDescent="0.25">
      <c r="A8" s="30">
        <f t="shared" si="34"/>
        <v>-10</v>
      </c>
      <c r="B8" s="27"/>
      <c r="C8" s="29">
        <f t="shared" si="35"/>
        <v>26.92582403567252</v>
      </c>
      <c r="D8" s="29">
        <f t="shared" si="35"/>
        <v>22.360679774997898</v>
      </c>
      <c r="E8" s="29">
        <f t="shared" si="12"/>
        <v>18.027756377319946</v>
      </c>
      <c r="F8" s="29">
        <f t="shared" si="12"/>
        <v>14.142135623730951</v>
      </c>
      <c r="G8" s="29">
        <f t="shared" si="12"/>
        <v>11.180339887498949</v>
      </c>
      <c r="H8" s="29">
        <f t="shared" si="12"/>
        <v>10.00000000000005</v>
      </c>
      <c r="I8" s="29">
        <f t="shared" si="12"/>
        <v>11.18034033471258</v>
      </c>
      <c r="J8" s="29">
        <f t="shared" si="12"/>
        <v>14.142136330837751</v>
      </c>
      <c r="K8" s="29">
        <f t="shared" si="12"/>
        <v>18.02775720937025</v>
      </c>
      <c r="L8" s="29">
        <f t="shared" si="12"/>
        <v>22.360680669425093</v>
      </c>
      <c r="M8" s="29">
        <f t="shared" si="12"/>
        <v>26.925824964149214</v>
      </c>
      <c r="O8" s="29">
        <f t="shared" si="13"/>
        <v>-11.455765712219954</v>
      </c>
      <c r="P8" s="29">
        <f t="shared" si="14"/>
        <v>-11.422926952202364</v>
      </c>
      <c r="Q8" s="29">
        <f t="shared" si="15"/>
        <v>-11.182994620427957</v>
      </c>
      <c r="R8" s="29">
        <f t="shared" si="16"/>
        <v>-10.18860879601346</v>
      </c>
      <c r="S8" s="29">
        <f t="shared" si="17"/>
        <v>-6.693203541676322</v>
      </c>
      <c r="T8" s="29">
        <f t="shared" si="18"/>
        <v>1.3093072874210232E-6</v>
      </c>
      <c r="U8" s="29">
        <f t="shared" si="19"/>
        <v>4.9048528746438897</v>
      </c>
      <c r="V8" s="29">
        <f t="shared" si="20"/>
        <v>7.2064337822677897</v>
      </c>
      <c r="W8" s="29">
        <f t="shared" si="21"/>
        <v>8.3300931408626298</v>
      </c>
      <c r="X8" s="29">
        <f t="shared" si="22"/>
        <v>8.9532043939047323</v>
      </c>
      <c r="Y8" s="29">
        <f t="shared" si="23"/>
        <v>9.3376644051957491</v>
      </c>
      <c r="AA8" s="29">
        <f t="shared" si="24"/>
        <v>11.455765712219954</v>
      </c>
      <c r="AB8" s="29">
        <f t="shared" si="25"/>
        <v>11.422926952202364</v>
      </c>
      <c r="AC8" s="29">
        <f t="shared" si="26"/>
        <v>11.182994620427957</v>
      </c>
      <c r="AD8" s="29">
        <f t="shared" si="27"/>
        <v>10.18860879601346</v>
      </c>
      <c r="AE8" s="29">
        <f t="shared" si="28"/>
        <v>6.693203541676322</v>
      </c>
      <c r="AF8" s="29">
        <f t="shared" si="36"/>
        <v>-1.3093072874210232E-6</v>
      </c>
      <c r="AG8" s="29">
        <f t="shared" si="29"/>
        <v>-4.9048528746438897</v>
      </c>
      <c r="AH8" s="29">
        <f t="shared" si="30"/>
        <v>-7.2064337822677897</v>
      </c>
      <c r="AI8" s="29">
        <f t="shared" si="31"/>
        <v>-8.3300931408626298</v>
      </c>
      <c r="AJ8" s="29">
        <f t="shared" si="32"/>
        <v>-8.9532043939047323</v>
      </c>
      <c r="AK8" s="29">
        <f t="shared" si="33"/>
        <v>-9.3376644051957491</v>
      </c>
    </row>
    <row r="9" spans="1:37" x14ac:dyDescent="0.25">
      <c r="A9" s="30">
        <f t="shared" si="34"/>
        <v>-15</v>
      </c>
      <c r="B9" s="27"/>
      <c r="C9" s="29">
        <f t="shared" si="35"/>
        <v>29.154759474226502</v>
      </c>
      <c r="D9" s="29">
        <f t="shared" si="35"/>
        <v>25</v>
      </c>
      <c r="E9" s="29">
        <f t="shared" si="12"/>
        <v>21.213203435596427</v>
      </c>
      <c r="F9" s="29">
        <f t="shared" si="12"/>
        <v>18.027756377319946</v>
      </c>
      <c r="G9" s="29">
        <f t="shared" si="12"/>
        <v>15.811388300841896</v>
      </c>
      <c r="H9" s="29">
        <f t="shared" si="12"/>
        <v>15.000000000000034</v>
      </c>
      <c r="I9" s="29">
        <f t="shared" si="12"/>
        <v>15.81138861706969</v>
      </c>
      <c r="J9" s="29">
        <f t="shared" si="12"/>
        <v>18.027756932020164</v>
      </c>
      <c r="K9" s="29">
        <f t="shared" si="12"/>
        <v>21.213204142703219</v>
      </c>
      <c r="L9" s="29">
        <f t="shared" si="12"/>
        <v>25.000000800000009</v>
      </c>
      <c r="M9" s="29">
        <f t="shared" si="12"/>
        <v>29.154760331719434</v>
      </c>
      <c r="O9" s="29">
        <f t="shared" si="13"/>
        <v>-11.305130876435912</v>
      </c>
      <c r="P9" s="29">
        <f t="shared" si="14"/>
        <v>-10.987072780363622</v>
      </c>
      <c r="Q9" s="29">
        <f t="shared" si="15"/>
        <v>-10.18860879601346</v>
      </c>
      <c r="R9" s="29">
        <f t="shared" si="16"/>
        <v>-8.2990458974020029</v>
      </c>
      <c r="S9" s="29">
        <f t="shared" si="17"/>
        <v>-4.6285705059090896</v>
      </c>
      <c r="T9" s="29">
        <f t="shared" si="18"/>
        <v>8.7287153694622338E-7</v>
      </c>
      <c r="U9" s="29">
        <f t="shared" si="19"/>
        <v>3.6382922872102506</v>
      </c>
      <c r="V9" s="29">
        <f t="shared" si="20"/>
        <v>5.8769679034538207</v>
      </c>
      <c r="W9" s="29">
        <f t="shared" si="21"/>
        <v>7.2064336794869401</v>
      </c>
      <c r="X9" s="29">
        <f t="shared" si="22"/>
        <v>8.0319860703440238</v>
      </c>
      <c r="Y9" s="29">
        <f t="shared" si="23"/>
        <v>8.5756032965274187</v>
      </c>
      <c r="AA9" s="29">
        <f t="shared" si="24"/>
        <v>11.305130876435912</v>
      </c>
      <c r="AB9" s="29">
        <f t="shared" si="25"/>
        <v>10.987072780363622</v>
      </c>
      <c r="AC9" s="29">
        <f t="shared" si="26"/>
        <v>10.18860879601346</v>
      </c>
      <c r="AD9" s="29">
        <f t="shared" si="27"/>
        <v>8.2990458974020029</v>
      </c>
      <c r="AE9" s="29">
        <f t="shared" si="28"/>
        <v>4.6285705059090896</v>
      </c>
      <c r="AF9" s="29">
        <f t="shared" si="36"/>
        <v>-8.7287153694622338E-7</v>
      </c>
      <c r="AG9" s="29">
        <f t="shared" si="29"/>
        <v>-3.6382922872102506</v>
      </c>
      <c r="AH9" s="29">
        <f t="shared" si="30"/>
        <v>-5.8769679034538207</v>
      </c>
      <c r="AI9" s="29">
        <f t="shared" si="31"/>
        <v>-7.2064336794869401</v>
      </c>
      <c r="AJ9" s="29">
        <f t="shared" si="32"/>
        <v>-8.0319860703440238</v>
      </c>
      <c r="AK9" s="29">
        <f t="shared" si="33"/>
        <v>-8.5756032965274187</v>
      </c>
    </row>
    <row r="10" spans="1:37" x14ac:dyDescent="0.25">
      <c r="A10" s="30">
        <f t="shared" si="34"/>
        <v>-20</v>
      </c>
      <c r="B10" s="27"/>
      <c r="C10" s="29">
        <f t="shared" si="35"/>
        <v>32.015621187164243</v>
      </c>
      <c r="D10" s="29">
        <f t="shared" si="35"/>
        <v>28.284271247461902</v>
      </c>
      <c r="E10" s="29">
        <f t="shared" si="12"/>
        <v>25</v>
      </c>
      <c r="F10" s="29">
        <f t="shared" si="12"/>
        <v>22.360679774997898</v>
      </c>
      <c r="G10" s="29">
        <f t="shared" si="12"/>
        <v>20.615528128088304</v>
      </c>
      <c r="H10" s="29">
        <f t="shared" si="12"/>
        <v>20.000000000000025</v>
      </c>
      <c r="I10" s="29">
        <f t="shared" si="12"/>
        <v>20.615528370623952</v>
      </c>
      <c r="J10" s="29">
        <f t="shared" si="12"/>
        <v>22.36068022221151</v>
      </c>
      <c r="K10" s="29">
        <f t="shared" si="12"/>
        <v>25.000000600000014</v>
      </c>
      <c r="L10" s="29">
        <f t="shared" si="12"/>
        <v>28.284271954568691</v>
      </c>
      <c r="M10" s="29">
        <f t="shared" si="12"/>
        <v>32.015621968033059</v>
      </c>
      <c r="O10" s="29">
        <f t="shared" si="13"/>
        <v>-10.849431790283118</v>
      </c>
      <c r="P10" s="29">
        <f t="shared" si="14"/>
        <v>-10.18860879601346</v>
      </c>
      <c r="Q10" s="29">
        <f t="shared" si="15"/>
        <v>-8.9205822914348332</v>
      </c>
      <c r="R10" s="29">
        <f t="shared" si="16"/>
        <v>-6.693203541676322</v>
      </c>
      <c r="S10" s="29">
        <f t="shared" si="17"/>
        <v>-3.4773525807138603</v>
      </c>
      <c r="T10" s="29">
        <f t="shared" si="18"/>
        <v>6.5465365720924518E-7</v>
      </c>
      <c r="U10" s="29">
        <f t="shared" si="19"/>
        <v>2.8725504206844565</v>
      </c>
      <c r="V10" s="29">
        <f t="shared" si="20"/>
        <v>4.904852542541053</v>
      </c>
      <c r="W10" s="29">
        <f t="shared" si="21"/>
        <v>6.2749925402254147</v>
      </c>
      <c r="X10" s="29">
        <f t="shared" si="22"/>
        <v>7.2064336280965131</v>
      </c>
      <c r="Y10" s="29">
        <f t="shared" si="23"/>
        <v>7.8583318402166018</v>
      </c>
      <c r="AA10" s="29">
        <f t="shared" si="24"/>
        <v>10.849431790283118</v>
      </c>
      <c r="AB10" s="29">
        <f t="shared" si="25"/>
        <v>10.18860879601346</v>
      </c>
      <c r="AC10" s="29">
        <f t="shared" si="26"/>
        <v>8.9205822914348332</v>
      </c>
      <c r="AD10" s="29">
        <f t="shared" si="27"/>
        <v>6.693203541676322</v>
      </c>
      <c r="AE10" s="29">
        <f t="shared" si="28"/>
        <v>3.4773525807138603</v>
      </c>
      <c r="AF10" s="29">
        <f t="shared" si="36"/>
        <v>-6.5465365720924518E-7</v>
      </c>
      <c r="AG10" s="29">
        <f t="shared" si="29"/>
        <v>-2.8725504206844565</v>
      </c>
      <c r="AH10" s="29">
        <f t="shared" si="30"/>
        <v>-4.904852542541053</v>
      </c>
      <c r="AI10" s="29">
        <f t="shared" si="31"/>
        <v>-6.2749925402254147</v>
      </c>
      <c r="AJ10" s="29">
        <f t="shared" si="32"/>
        <v>-7.2064336280965131</v>
      </c>
      <c r="AK10" s="29">
        <f t="shared" si="33"/>
        <v>-7.8583318402166018</v>
      </c>
    </row>
    <row r="11" spans="1:37" x14ac:dyDescent="0.25">
      <c r="A11" s="30">
        <f t="shared" si="34"/>
        <v>-25</v>
      </c>
      <c r="B11" s="27"/>
      <c r="C11" s="29">
        <f t="shared" si="35"/>
        <v>35.355339059327378</v>
      </c>
      <c r="D11" s="29">
        <f t="shared" si="35"/>
        <v>32.015621187164243</v>
      </c>
      <c r="E11" s="29">
        <f t="shared" si="12"/>
        <v>29.154759474226502</v>
      </c>
      <c r="F11" s="29">
        <f t="shared" si="12"/>
        <v>26.92582403567252</v>
      </c>
      <c r="G11" s="29">
        <f t="shared" si="12"/>
        <v>25.495097567963924</v>
      </c>
      <c r="H11" s="29">
        <f t="shared" si="12"/>
        <v>25.000000000000021</v>
      </c>
      <c r="I11" s="29">
        <f t="shared" si="12"/>
        <v>25.495097764080079</v>
      </c>
      <c r="J11" s="29">
        <f t="shared" si="12"/>
        <v>26.925824407063214</v>
      </c>
      <c r="K11" s="29">
        <f t="shared" si="12"/>
        <v>29.154759988722272</v>
      </c>
      <c r="L11" s="29">
        <f t="shared" si="12"/>
        <v>32.015621811859305</v>
      </c>
      <c r="M11" s="29">
        <f t="shared" si="12"/>
        <v>35.355339766434163</v>
      </c>
      <c r="O11" s="29">
        <f t="shared" si="13"/>
        <v>-10.18860879601346</v>
      </c>
      <c r="P11" s="29">
        <f t="shared" si="14"/>
        <v>-9.2404121865746944</v>
      </c>
      <c r="Q11" s="29">
        <f t="shared" si="15"/>
        <v>-7.7160721053294514</v>
      </c>
      <c r="R11" s="29">
        <f t="shared" si="16"/>
        <v>-5.5013762216098625</v>
      </c>
      <c r="S11" s="29">
        <f t="shared" si="17"/>
        <v>-2.7693693602678597</v>
      </c>
      <c r="T11" s="29">
        <f t="shared" si="18"/>
        <v>5.237229279271934E-7</v>
      </c>
      <c r="U11" s="29">
        <f t="shared" si="19"/>
        <v>2.3669010817938174</v>
      </c>
      <c r="V11" s="29">
        <f t="shared" si="20"/>
        <v>4.1849589297454033</v>
      </c>
      <c r="W11" s="29">
        <f t="shared" si="21"/>
        <v>5.5187532195645712</v>
      </c>
      <c r="X11" s="29">
        <f t="shared" si="22"/>
        <v>6.4902563587449942</v>
      </c>
      <c r="Y11" s="29">
        <f t="shared" si="23"/>
        <v>7.2064335972622571</v>
      </c>
      <c r="AA11" s="29">
        <f t="shared" si="24"/>
        <v>10.18860879601346</v>
      </c>
      <c r="AB11" s="29">
        <f t="shared" si="25"/>
        <v>9.2404121865746944</v>
      </c>
      <c r="AC11" s="29">
        <f t="shared" si="26"/>
        <v>7.7160721053294514</v>
      </c>
      <c r="AD11" s="29">
        <f t="shared" si="27"/>
        <v>5.5013762216098625</v>
      </c>
      <c r="AE11" s="29">
        <f t="shared" si="28"/>
        <v>2.7693693602678597</v>
      </c>
      <c r="AF11" s="29">
        <f t="shared" si="36"/>
        <v>-5.237229279271934E-7</v>
      </c>
      <c r="AG11" s="29">
        <f t="shared" si="29"/>
        <v>-2.3669010817938174</v>
      </c>
      <c r="AH11" s="29">
        <f t="shared" si="30"/>
        <v>-4.1849589297454033</v>
      </c>
      <c r="AI11" s="29">
        <f t="shared" si="31"/>
        <v>-5.5187532195645712</v>
      </c>
      <c r="AJ11" s="29">
        <f t="shared" si="32"/>
        <v>-6.4902563587449942</v>
      </c>
      <c r="AK11" s="29">
        <f t="shared" si="33"/>
        <v>-7.2064335972622571</v>
      </c>
    </row>
    <row r="12" spans="1:37" x14ac:dyDescent="0.25">
      <c r="A12" s="30">
        <f t="shared" si="34"/>
        <v>-30</v>
      </c>
      <c r="B12" s="27"/>
      <c r="C12" s="29">
        <f t="shared" si="35"/>
        <v>39.05124837953327</v>
      </c>
      <c r="D12" s="29">
        <f t="shared" si="35"/>
        <v>36.055512754639892</v>
      </c>
      <c r="E12" s="29">
        <f t="shared" si="12"/>
        <v>33.541019662496844</v>
      </c>
      <c r="F12" s="29">
        <f t="shared" si="12"/>
        <v>31.622776601683793</v>
      </c>
      <c r="G12" s="29">
        <f t="shared" si="12"/>
        <v>30.413812651491099</v>
      </c>
      <c r="H12" s="29">
        <f t="shared" si="12"/>
        <v>30.000000000000018</v>
      </c>
      <c r="I12" s="29">
        <f t="shared" si="12"/>
        <v>30.4138128158901</v>
      </c>
      <c r="J12" s="29">
        <f t="shared" si="12"/>
        <v>31.622776917911573</v>
      </c>
      <c r="K12" s="29">
        <f t="shared" si="12"/>
        <v>33.541020109710452</v>
      </c>
      <c r="L12" s="29">
        <f t="shared" si="12"/>
        <v>36.0555133093401</v>
      </c>
      <c r="M12" s="29">
        <f t="shared" si="12"/>
        <v>39.05124901971768</v>
      </c>
      <c r="O12" s="29">
        <f t="shared" si="13"/>
        <v>-9.4332871067420321</v>
      </c>
      <c r="P12" s="29">
        <f t="shared" si="14"/>
        <v>-8.2990458974020029</v>
      </c>
      <c r="Q12" s="29">
        <f t="shared" si="15"/>
        <v>-6.693203541676322</v>
      </c>
      <c r="R12" s="29">
        <f t="shared" si="16"/>
        <v>-4.6285705059090896</v>
      </c>
      <c r="S12" s="29">
        <f t="shared" si="17"/>
        <v>-2.2957068738448609</v>
      </c>
      <c r="T12" s="29">
        <f t="shared" si="18"/>
        <v>4.3643577447254844E-7</v>
      </c>
      <c r="U12" s="29">
        <f t="shared" si="19"/>
        <v>2.0101628012011434</v>
      </c>
      <c r="V12" s="29">
        <f t="shared" si="20"/>
        <v>3.6382919996097649</v>
      </c>
      <c r="W12" s="29">
        <f t="shared" si="21"/>
        <v>4.9048524318401014</v>
      </c>
      <c r="X12" s="29">
        <f t="shared" si="22"/>
        <v>5.8769677336235659</v>
      </c>
      <c r="Y12" s="29">
        <f t="shared" si="23"/>
        <v>6.6248976442438892</v>
      </c>
      <c r="AA12" s="29">
        <f t="shared" si="24"/>
        <v>9.4332871067420321</v>
      </c>
      <c r="AB12" s="29">
        <f t="shared" si="25"/>
        <v>8.2990458974020029</v>
      </c>
      <c r="AC12" s="29">
        <f t="shared" si="26"/>
        <v>6.693203541676322</v>
      </c>
      <c r="AD12" s="29">
        <f t="shared" si="27"/>
        <v>4.6285705059090896</v>
      </c>
      <c r="AE12" s="29">
        <f t="shared" si="28"/>
        <v>2.2957068738448609</v>
      </c>
      <c r="AF12" s="29">
        <f t="shared" si="36"/>
        <v>-4.3643577447254844E-7</v>
      </c>
      <c r="AG12" s="29">
        <f t="shared" si="29"/>
        <v>-2.0101628012011434</v>
      </c>
      <c r="AH12" s="29">
        <f t="shared" si="30"/>
        <v>-3.6382919996097649</v>
      </c>
      <c r="AI12" s="29">
        <f t="shared" si="31"/>
        <v>-4.9048524318401014</v>
      </c>
      <c r="AJ12" s="29">
        <f t="shared" si="32"/>
        <v>-5.8769677336235659</v>
      </c>
      <c r="AK12" s="29">
        <f t="shared" si="33"/>
        <v>-6.6248976442438892</v>
      </c>
    </row>
    <row r="13" spans="1:37" x14ac:dyDescent="0.25">
      <c r="A13" s="30">
        <f t="shared" si="34"/>
        <v>-35</v>
      </c>
      <c r="B13" s="27"/>
      <c r="C13" s="29">
        <f t="shared" si="35"/>
        <v>43.011626335213137</v>
      </c>
      <c r="D13" s="29">
        <f t="shared" si="35"/>
        <v>40.311288741492746</v>
      </c>
      <c r="E13" s="29">
        <f t="shared" si="12"/>
        <v>38.078865529319543</v>
      </c>
      <c r="F13" s="29">
        <f t="shared" si="12"/>
        <v>36.400549446402593</v>
      </c>
      <c r="G13" s="29">
        <f t="shared" si="12"/>
        <v>35.355339059327378</v>
      </c>
      <c r="H13" s="29">
        <f t="shared" si="12"/>
        <v>35.000000000000014</v>
      </c>
      <c r="I13" s="29">
        <f t="shared" si="12"/>
        <v>35.355339200748745</v>
      </c>
      <c r="J13" s="29">
        <f t="shared" si="12"/>
        <v>36.400549721123731</v>
      </c>
      <c r="K13" s="29">
        <f t="shared" si="12"/>
        <v>38.078865923238851</v>
      </c>
      <c r="L13" s="29">
        <f t="shared" si="12"/>
        <v>40.311289237631698</v>
      </c>
      <c r="M13" s="29">
        <f t="shared" si="12"/>
        <v>43.011626916451334</v>
      </c>
      <c r="O13" s="29">
        <f t="shared" si="13"/>
        <v>-8.6682678814680099</v>
      </c>
      <c r="P13" s="29">
        <f t="shared" si="14"/>
        <v>-7.4419918600534158</v>
      </c>
      <c r="Q13" s="29">
        <f t="shared" si="15"/>
        <v>-5.857665435385047</v>
      </c>
      <c r="R13" s="29">
        <f t="shared" si="16"/>
        <v>-3.9768407250341133</v>
      </c>
      <c r="S13" s="29">
        <f t="shared" si="17"/>
        <v>-1.9582799839509037</v>
      </c>
      <c r="T13" s="29">
        <f t="shared" si="18"/>
        <v>3.7408780742538071E-7</v>
      </c>
      <c r="U13" s="29">
        <f t="shared" si="19"/>
        <v>1.7457482053062956</v>
      </c>
      <c r="V13" s="29">
        <f t="shared" si="20"/>
        <v>3.2123167829854542</v>
      </c>
      <c r="W13" s="29">
        <f t="shared" si="21"/>
        <v>4.4023986945595626</v>
      </c>
      <c r="X13" s="29">
        <f t="shared" si="22"/>
        <v>5.3532313321518377</v>
      </c>
      <c r="Y13" s="29">
        <f t="shared" si="23"/>
        <v>6.1107303674108175</v>
      </c>
      <c r="AA13" s="29">
        <f t="shared" si="24"/>
        <v>8.6682678814680099</v>
      </c>
      <c r="AB13" s="29">
        <f t="shared" si="25"/>
        <v>7.4419918600534158</v>
      </c>
      <c r="AC13" s="29">
        <f t="shared" si="26"/>
        <v>5.857665435385047</v>
      </c>
      <c r="AD13" s="29">
        <f t="shared" si="27"/>
        <v>3.9768407250341133</v>
      </c>
      <c r="AE13" s="29">
        <f t="shared" si="28"/>
        <v>1.9582799839509037</v>
      </c>
      <c r="AF13" s="29">
        <f t="shared" si="36"/>
        <v>-3.7408780742538071E-7</v>
      </c>
      <c r="AG13" s="29">
        <f t="shared" si="29"/>
        <v>-1.7457482053062956</v>
      </c>
      <c r="AH13" s="29">
        <f t="shared" si="30"/>
        <v>-3.2123167829854542</v>
      </c>
      <c r="AI13" s="29">
        <f t="shared" si="31"/>
        <v>-4.4023986945595626</v>
      </c>
      <c r="AJ13" s="29">
        <f t="shared" si="32"/>
        <v>-5.3532313321518377</v>
      </c>
      <c r="AK13" s="29">
        <f t="shared" si="33"/>
        <v>-6.1107303674108175</v>
      </c>
    </row>
    <row r="14" spans="1:37" x14ac:dyDescent="0.25">
      <c r="A14" s="30">
        <f t="shared" si="34"/>
        <v>-40</v>
      </c>
      <c r="B14" s="27"/>
      <c r="C14" s="29">
        <f t="shared" si="35"/>
        <v>47.169905660283021</v>
      </c>
      <c r="D14" s="29">
        <f t="shared" si="35"/>
        <v>44.721359549995796</v>
      </c>
      <c r="E14" s="29">
        <f t="shared" si="12"/>
        <v>42.720018726587654</v>
      </c>
      <c r="F14" s="29">
        <f t="shared" si="12"/>
        <v>41.231056256176608</v>
      </c>
      <c r="G14" s="29">
        <f t="shared" si="12"/>
        <v>40.311288741492746</v>
      </c>
      <c r="H14" s="29">
        <f t="shared" si="12"/>
        <v>40.000000000000014</v>
      </c>
      <c r="I14" s="29">
        <f t="shared" si="12"/>
        <v>40.311288865527494</v>
      </c>
      <c r="J14" s="29">
        <f t="shared" si="12"/>
        <v>41.231056498712242</v>
      </c>
      <c r="K14" s="29">
        <f t="shared" si="12"/>
        <v>42.720019077711108</v>
      </c>
      <c r="L14" s="29">
        <f t="shared" si="12"/>
        <v>44.721359997209397</v>
      </c>
      <c r="M14" s="29">
        <f t="shared" si="12"/>
        <v>47.169906190281964</v>
      </c>
      <c r="O14" s="29">
        <f t="shared" si="13"/>
        <v>-7.943906666920844</v>
      </c>
      <c r="P14" s="29">
        <f t="shared" si="14"/>
        <v>-6.693203541676322</v>
      </c>
      <c r="Q14" s="29">
        <f t="shared" si="15"/>
        <v>-5.1804024578652816</v>
      </c>
      <c r="R14" s="29">
        <f t="shared" si="16"/>
        <v>-3.4773525807138603</v>
      </c>
      <c r="S14" s="29">
        <f t="shared" si="17"/>
        <v>-1.7063394867716177</v>
      </c>
      <c r="T14" s="29">
        <f t="shared" si="18"/>
        <v>3.2732683197930566E-7</v>
      </c>
      <c r="U14" s="29">
        <f t="shared" si="19"/>
        <v>1.5422363229116889</v>
      </c>
      <c r="V14" s="29">
        <f t="shared" si="20"/>
        <v>2.8725501766485602</v>
      </c>
      <c r="W14" s="29">
        <f t="shared" si="21"/>
        <v>3.9865452421628409</v>
      </c>
      <c r="X14" s="29">
        <f t="shared" si="22"/>
        <v>4.9048523764896252</v>
      </c>
      <c r="Y14" s="29">
        <f t="shared" si="23"/>
        <v>5.6575380354204201</v>
      </c>
      <c r="AA14" s="29">
        <f t="shared" si="24"/>
        <v>7.943906666920844</v>
      </c>
      <c r="AB14" s="29">
        <f t="shared" si="25"/>
        <v>6.693203541676322</v>
      </c>
      <c r="AC14" s="29">
        <f t="shared" si="26"/>
        <v>5.1804024578652816</v>
      </c>
      <c r="AD14" s="29">
        <f t="shared" si="27"/>
        <v>3.4773525807138603</v>
      </c>
      <c r="AE14" s="29">
        <f t="shared" si="28"/>
        <v>1.7063394867716177</v>
      </c>
      <c r="AF14" s="29">
        <f t="shared" si="36"/>
        <v>-3.2732683197930566E-7</v>
      </c>
      <c r="AG14" s="29">
        <f t="shared" si="29"/>
        <v>-1.5422363229116889</v>
      </c>
      <c r="AH14" s="29">
        <f t="shared" si="30"/>
        <v>-2.8725501766485602</v>
      </c>
      <c r="AI14" s="29">
        <f t="shared" si="31"/>
        <v>-3.9865452421628409</v>
      </c>
      <c r="AJ14" s="29">
        <f t="shared" si="32"/>
        <v>-4.9048523764896252</v>
      </c>
      <c r="AK14" s="29">
        <f t="shared" si="33"/>
        <v>-5.6575380354204201</v>
      </c>
    </row>
    <row r="15" spans="1:37" x14ac:dyDescent="0.25">
      <c r="A15" s="30">
        <f t="shared" si="34"/>
        <v>-45</v>
      </c>
      <c r="B15" s="27"/>
      <c r="C15" s="29">
        <f t="shared" si="35"/>
        <v>51.478150704935004</v>
      </c>
      <c r="D15" s="29">
        <f t="shared" si="35"/>
        <v>49.244289008980523</v>
      </c>
      <c r="E15" s="29">
        <f t="shared" si="12"/>
        <v>47.434164902525687</v>
      </c>
      <c r="F15" s="29">
        <f t="shared" si="12"/>
        <v>46.097722286464439</v>
      </c>
      <c r="G15" s="29">
        <f t="shared" si="12"/>
        <v>45.276925690687087</v>
      </c>
      <c r="H15" s="29">
        <f t="shared" si="12"/>
        <v>45.000000000000007</v>
      </c>
      <c r="I15" s="29">
        <f t="shared" si="12"/>
        <v>45.276925801118622</v>
      </c>
      <c r="J15" s="29">
        <f t="shared" si="12"/>
        <v>46.097722503394905</v>
      </c>
      <c r="K15" s="29">
        <f t="shared" si="12"/>
        <v>47.434165218753463</v>
      </c>
      <c r="L15" s="29">
        <f t="shared" si="12"/>
        <v>49.244289415118999</v>
      </c>
      <c r="M15" s="29">
        <f t="shared" si="12"/>
        <v>51.47815119057794</v>
      </c>
      <c r="O15" s="29">
        <f t="shared" si="13"/>
        <v>-7.2834048279656987</v>
      </c>
      <c r="P15" s="29">
        <f t="shared" si="14"/>
        <v>-6.0503869738159288</v>
      </c>
      <c r="Q15" s="29">
        <f t="shared" si="15"/>
        <v>-4.6285705059090896</v>
      </c>
      <c r="R15" s="29">
        <f t="shared" si="16"/>
        <v>-3.0848116479512639</v>
      </c>
      <c r="S15" s="29">
        <f t="shared" si="17"/>
        <v>-1.5113228214339922</v>
      </c>
      <c r="T15" s="29">
        <f t="shared" si="18"/>
        <v>2.9095718431490706E-7</v>
      </c>
      <c r="U15" s="29">
        <f t="shared" si="19"/>
        <v>1.3809044001468154</v>
      </c>
      <c r="V15" s="29">
        <f t="shared" si="20"/>
        <v>2.5959868118847376</v>
      </c>
      <c r="W15" s="29">
        <f t="shared" si="21"/>
        <v>3.6382919037429327</v>
      </c>
      <c r="X15" s="29">
        <f t="shared" si="22"/>
        <v>4.5190303411985013</v>
      </c>
      <c r="Y15" s="29">
        <f t="shared" si="23"/>
        <v>5.2579634305200962</v>
      </c>
      <c r="AA15" s="29">
        <f t="shared" si="24"/>
        <v>7.2834048279656987</v>
      </c>
      <c r="AB15" s="29">
        <f t="shared" si="25"/>
        <v>6.0503869738159288</v>
      </c>
      <c r="AC15" s="29">
        <f t="shared" si="26"/>
        <v>4.6285705059090896</v>
      </c>
      <c r="AD15" s="29">
        <f t="shared" si="27"/>
        <v>3.0848116479512639</v>
      </c>
      <c r="AE15" s="29">
        <f t="shared" si="28"/>
        <v>1.5113228214339922</v>
      </c>
      <c r="AF15" s="29">
        <f t="shared" si="36"/>
        <v>-2.9095718431490706E-7</v>
      </c>
      <c r="AG15" s="29">
        <f t="shared" si="29"/>
        <v>-1.3809044001468154</v>
      </c>
      <c r="AH15" s="29">
        <f t="shared" si="30"/>
        <v>-2.5959868118847376</v>
      </c>
      <c r="AI15" s="29">
        <f t="shared" si="31"/>
        <v>-3.6382919037429327</v>
      </c>
      <c r="AJ15" s="29">
        <f t="shared" si="32"/>
        <v>-4.5190303411985013</v>
      </c>
      <c r="AK15" s="29">
        <f t="shared" si="33"/>
        <v>-5.2579634305200962</v>
      </c>
    </row>
    <row r="16" spans="1:37" x14ac:dyDescent="0.25">
      <c r="A16" s="30">
        <f t="shared" si="34"/>
        <v>-50</v>
      </c>
      <c r="B16" s="27"/>
      <c r="C16" s="29">
        <f t="shared" si="35"/>
        <v>55.901699437494742</v>
      </c>
      <c r="D16" s="29">
        <f t="shared" si="35"/>
        <v>53.851648071345039</v>
      </c>
      <c r="E16" s="29">
        <f t="shared" si="12"/>
        <v>52.201532544552748</v>
      </c>
      <c r="F16" s="29">
        <f t="shared" si="12"/>
        <v>50.990195135927848</v>
      </c>
      <c r="G16" s="29">
        <f t="shared" si="12"/>
        <v>50.24937810560445</v>
      </c>
      <c r="H16" s="29">
        <f t="shared" si="12"/>
        <v>50.000000000000007</v>
      </c>
      <c r="I16" s="29">
        <f t="shared" si="12"/>
        <v>50.249378205108179</v>
      </c>
      <c r="J16" s="29">
        <f t="shared" si="12"/>
        <v>50.990195332043989</v>
      </c>
      <c r="K16" s="29">
        <f t="shared" si="12"/>
        <v>52.201532831900643</v>
      </c>
      <c r="L16" s="29">
        <f t="shared" si="12"/>
        <v>53.851648442735723</v>
      </c>
      <c r="M16" s="29">
        <f t="shared" si="12"/>
        <v>55.901699884708343</v>
      </c>
      <c r="O16" s="29">
        <f t="shared" si="13"/>
        <v>-6.693203541676322</v>
      </c>
      <c r="P16" s="29">
        <f t="shared" si="14"/>
        <v>-5.5013762216098625</v>
      </c>
      <c r="Q16" s="29">
        <f t="shared" si="15"/>
        <v>-4.1743405035463406</v>
      </c>
      <c r="R16" s="29">
        <f t="shared" si="16"/>
        <v>-2.7693693602678597</v>
      </c>
      <c r="S16" s="29">
        <f t="shared" si="17"/>
        <v>-1.3560248609418142</v>
      </c>
      <c r="T16" s="29">
        <f t="shared" si="18"/>
        <v>2.6186146612339382E-7</v>
      </c>
      <c r="U16" s="29">
        <f t="shared" si="19"/>
        <v>1.2499446092277373</v>
      </c>
      <c r="V16" s="29">
        <f t="shared" si="20"/>
        <v>2.3669008724711786</v>
      </c>
      <c r="W16" s="29">
        <f t="shared" si="21"/>
        <v>3.3433145847233265</v>
      </c>
      <c r="X16" s="29">
        <f t="shared" si="22"/>
        <v>4.1849587740949898</v>
      </c>
      <c r="Y16" s="29">
        <f t="shared" si="23"/>
        <v>4.9048523432793383</v>
      </c>
      <c r="AA16" s="29">
        <f t="shared" si="24"/>
        <v>6.693203541676322</v>
      </c>
      <c r="AB16" s="29">
        <f t="shared" si="25"/>
        <v>5.5013762216098625</v>
      </c>
      <c r="AC16" s="29">
        <f t="shared" si="26"/>
        <v>4.1743405035463406</v>
      </c>
      <c r="AD16" s="29">
        <f t="shared" si="27"/>
        <v>2.7693693602678597</v>
      </c>
      <c r="AE16" s="29">
        <f t="shared" si="28"/>
        <v>1.3560248609418142</v>
      </c>
      <c r="AF16" s="29">
        <f t="shared" si="36"/>
        <v>-2.6186146612339382E-7</v>
      </c>
      <c r="AG16" s="29">
        <f t="shared" si="29"/>
        <v>-1.2499446092277373</v>
      </c>
      <c r="AH16" s="29">
        <f t="shared" si="30"/>
        <v>-2.3669008724711786</v>
      </c>
      <c r="AI16" s="29">
        <f t="shared" si="31"/>
        <v>-3.3433145847233265</v>
      </c>
      <c r="AJ16" s="29">
        <f t="shared" si="32"/>
        <v>-4.1849587740949898</v>
      </c>
      <c r="AK16" s="29">
        <f t="shared" si="33"/>
        <v>-4.9048523432793383</v>
      </c>
    </row>
    <row r="17" spans="3:37" x14ac:dyDescent="0.25">
      <c r="C17" s="53" t="s">
        <v>12</v>
      </c>
      <c r="D17" s="54"/>
      <c r="E17" s="54"/>
      <c r="F17" s="54"/>
      <c r="G17" s="54"/>
      <c r="H17" s="54"/>
      <c r="I17" s="54"/>
      <c r="J17" s="54"/>
      <c r="K17" s="54"/>
      <c r="L17" s="54"/>
      <c r="M17" s="55"/>
      <c r="O17" s="39" t="s">
        <v>31</v>
      </c>
      <c r="P17" s="56"/>
      <c r="Q17" s="56"/>
      <c r="R17" s="56"/>
      <c r="S17" s="56"/>
      <c r="T17" s="56"/>
      <c r="U17" s="56"/>
      <c r="V17" s="56"/>
      <c r="W17" s="56"/>
      <c r="X17" s="56"/>
      <c r="Y17" s="57"/>
      <c r="AA17" s="45" t="s">
        <v>33</v>
      </c>
      <c r="AB17" s="58"/>
      <c r="AC17" s="58"/>
      <c r="AD17" s="58"/>
      <c r="AE17" s="58"/>
      <c r="AF17" s="58"/>
      <c r="AG17" s="58"/>
      <c r="AH17" s="58"/>
      <c r="AI17" s="58"/>
      <c r="AJ17" s="58"/>
      <c r="AK17" s="59"/>
    </row>
    <row r="19" spans="3:37" x14ac:dyDescent="0.25">
      <c r="O19" s="60" t="s">
        <v>0</v>
      </c>
      <c r="P19" s="54"/>
      <c r="Q19" s="54"/>
      <c r="R19" s="54"/>
      <c r="S19" s="54"/>
      <c r="T19" s="54"/>
      <c r="U19" s="54"/>
      <c r="V19" s="54"/>
      <c r="W19" s="54"/>
      <c r="X19" s="54"/>
      <c r="Y19" s="55"/>
      <c r="AA19" s="60" t="s">
        <v>0</v>
      </c>
      <c r="AB19" s="54"/>
      <c r="AC19" s="54"/>
      <c r="AD19" s="54"/>
      <c r="AE19" s="54"/>
      <c r="AF19" s="54"/>
      <c r="AG19" s="54"/>
      <c r="AH19" s="54"/>
      <c r="AI19" s="54"/>
      <c r="AJ19" s="54"/>
      <c r="AK19" s="55"/>
    </row>
    <row r="20" spans="3:37" x14ac:dyDescent="0.25">
      <c r="M20" s="25" t="s">
        <v>7</v>
      </c>
      <c r="N20" s="31"/>
      <c r="O20" s="28">
        <f>C$5</f>
        <v>-25</v>
      </c>
      <c r="P20" s="28">
        <f t="shared" ref="P20" si="37">D$5</f>
        <v>-20</v>
      </c>
      <c r="Q20" s="28">
        <f t="shared" ref="Q20" si="38">E$5</f>
        <v>-15</v>
      </c>
      <c r="R20" s="28">
        <f t="shared" ref="R20" si="39">F$5</f>
        <v>-10</v>
      </c>
      <c r="S20" s="28">
        <f t="shared" ref="S20" si="40">G$5</f>
        <v>-5</v>
      </c>
      <c r="T20" s="28">
        <f t="shared" ref="T20" si="41">H$5</f>
        <v>9.9999999999999995E-7</v>
      </c>
      <c r="U20" s="28">
        <f t="shared" ref="U20" si="42">I$5</f>
        <v>5.0000010000000001</v>
      </c>
      <c r="V20" s="28">
        <f t="shared" ref="V20" si="43">J$5</f>
        <v>10.000001000000001</v>
      </c>
      <c r="W20" s="28">
        <f t="shared" ref="W20" si="44">K$5</f>
        <v>15.000001000000001</v>
      </c>
      <c r="X20" s="28">
        <f t="shared" ref="X20" si="45">L$5</f>
        <v>20.000001000000001</v>
      </c>
      <c r="Y20" s="28">
        <f t="shared" ref="Y20" si="46">M$5</f>
        <v>25.000001000000001</v>
      </c>
      <c r="AA20" s="28">
        <f>O$5</f>
        <v>-25</v>
      </c>
      <c r="AB20" s="28">
        <f t="shared" ref="AB20" si="47">P$5</f>
        <v>-20</v>
      </c>
      <c r="AC20" s="28">
        <f t="shared" ref="AC20" si="48">Q$5</f>
        <v>-15</v>
      </c>
      <c r="AD20" s="28">
        <f t="shared" ref="AD20" si="49">R$5</f>
        <v>-10</v>
      </c>
      <c r="AE20" s="28">
        <f t="shared" ref="AE20" si="50">S$5</f>
        <v>-5</v>
      </c>
      <c r="AF20" s="28">
        <f t="shared" ref="AF20" si="51">T$5</f>
        <v>9.9999999999999995E-7</v>
      </c>
      <c r="AG20" s="28">
        <f t="shared" ref="AG20" si="52">U$5</f>
        <v>5.0000010000000001</v>
      </c>
      <c r="AH20" s="28">
        <f t="shared" ref="AH20" si="53">V$5</f>
        <v>10.000001000000001</v>
      </c>
      <c r="AI20" s="28">
        <f t="shared" ref="AI20" si="54">W$5</f>
        <v>15.000001000000001</v>
      </c>
      <c r="AJ20" s="28">
        <f t="shared" ref="AJ20" si="55">X$5</f>
        <v>20.000001000000001</v>
      </c>
      <c r="AK20" s="28">
        <f t="shared" ref="AK20" si="56">Y$5</f>
        <v>25.000001000000001</v>
      </c>
    </row>
    <row r="21" spans="3:37" x14ac:dyDescent="0.25">
      <c r="M21" s="35">
        <f>$A6</f>
        <v>0</v>
      </c>
      <c r="O21" s="29">
        <f>O6*$A6/C$5</f>
        <v>0</v>
      </c>
      <c r="P21" s="29">
        <f t="shared" ref="P21:S21" si="57">P6*$A6/D$5</f>
        <v>0</v>
      </c>
      <c r="Q21" s="29">
        <f t="shared" si="57"/>
        <v>0</v>
      </c>
      <c r="R21" s="29">
        <f t="shared" si="57"/>
        <v>0</v>
      </c>
      <c r="S21" s="29">
        <f t="shared" si="57"/>
        <v>0</v>
      </c>
      <c r="T21" s="29">
        <f>T6*$A6/H$5</f>
        <v>0</v>
      </c>
      <c r="U21" s="29">
        <f t="shared" ref="U21:Y21" si="58">U6*$A6/I$5</f>
        <v>0</v>
      </c>
      <c r="V21" s="29">
        <f t="shared" si="58"/>
        <v>0</v>
      </c>
      <c r="W21" s="29">
        <f t="shared" si="58"/>
        <v>0</v>
      </c>
      <c r="X21" s="29">
        <f t="shared" si="58"/>
        <v>0</v>
      </c>
      <c r="Y21" s="29">
        <f t="shared" si="58"/>
        <v>0</v>
      </c>
      <c r="AA21" s="29">
        <f>AA6*$A6/C$5</f>
        <v>0</v>
      </c>
      <c r="AB21" s="29">
        <f t="shared" ref="AB21:AK21" si="59">AB6*$A6/D$5</f>
        <v>0</v>
      </c>
      <c r="AC21" s="29">
        <f t="shared" si="59"/>
        <v>0</v>
      </c>
      <c r="AD21" s="29">
        <f t="shared" si="59"/>
        <v>0</v>
      </c>
      <c r="AE21" s="29">
        <f t="shared" si="59"/>
        <v>0</v>
      </c>
      <c r="AF21" s="29">
        <f t="shared" si="59"/>
        <v>0</v>
      </c>
      <c r="AG21" s="29">
        <f t="shared" si="59"/>
        <v>0</v>
      </c>
      <c r="AH21" s="29">
        <f t="shared" si="59"/>
        <v>0</v>
      </c>
      <c r="AI21" s="29">
        <f t="shared" si="59"/>
        <v>0</v>
      </c>
      <c r="AJ21" s="29">
        <f t="shared" si="59"/>
        <v>0</v>
      </c>
      <c r="AK21" s="29">
        <f t="shared" si="59"/>
        <v>0</v>
      </c>
    </row>
    <row r="22" spans="3:37" x14ac:dyDescent="0.25">
      <c r="M22" s="35">
        <f>$A7</f>
        <v>-5</v>
      </c>
      <c r="O22" s="29">
        <f t="shared" ref="O22:O31" si="60">O7*$A7/C$5</f>
        <v>-2.2527159599308635</v>
      </c>
      <c r="P22" s="29">
        <f t="shared" ref="P22:P31" si="61">P7*$A7/D$5</f>
        <v>-2.8356262530464464</v>
      </c>
      <c r="Q22" s="29">
        <f t="shared" ref="Q22:Q31" si="62">Q7*$A7/E$5</f>
        <v>-3.8097082943073315</v>
      </c>
      <c r="R22" s="29">
        <f t="shared" ref="R22:R31" si="63">R7*$A7/F$5</f>
        <v>-5.7114634761011818</v>
      </c>
      <c r="S22" s="29">
        <f t="shared" ref="S22:S31" si="64">S7*$A7/G$5</f>
        <v>-10.18860879601346</v>
      </c>
      <c r="T22" s="29">
        <f t="shared" ref="T22:T31" si="65">T7*$A7/H$5</f>
        <v>-13.093072334260796</v>
      </c>
      <c r="U22" s="29">
        <f t="shared" ref="U22:U31" si="66">U7*$A7/I$5</f>
        <v>-7.20643264932378</v>
      </c>
      <c r="V22" s="29">
        <f t="shared" ref="V22:V31" si="67">V7*$A7/J$5</f>
        <v>-4.4766017970389775</v>
      </c>
      <c r="W22" s="29">
        <f t="shared" ref="W22:W31" si="68">W7*$A7/K$5</f>
        <v>-3.1981853560698168</v>
      </c>
      <c r="X22" s="29">
        <f t="shared" ref="X22:X31" si="69">X7*$A7/L$5</f>
        <v>-2.4779808078783052</v>
      </c>
      <c r="Y22" s="29">
        <f t="shared" ref="Y22:Y31" si="70">Y7*$A7/M$5</f>
        <v>-2.0196152794893685</v>
      </c>
      <c r="AA22" s="29">
        <f t="shared" ref="AA22:AA31" si="71">AA7*$A7/C$5</f>
        <v>2.2527159599308635</v>
      </c>
      <c r="AB22" s="29">
        <f t="shared" ref="AB22:AB31" si="72">AB7*$A7/D$5</f>
        <v>2.8356262530464464</v>
      </c>
      <c r="AC22" s="29">
        <f t="shared" ref="AC22:AC31" si="73">AC7*$A7/E$5</f>
        <v>3.8097082943073315</v>
      </c>
      <c r="AD22" s="29">
        <f t="shared" ref="AD22:AD31" si="74">AD7*$A7/F$5</f>
        <v>5.7114634761011818</v>
      </c>
      <c r="AE22" s="29">
        <f t="shared" ref="AE22:AE31" si="75">AE7*$A7/G$5</f>
        <v>10.18860879601346</v>
      </c>
      <c r="AF22" s="29">
        <f t="shared" ref="AF22:AF31" si="76">AF7*$A7/H$5</f>
        <v>13.093072334260796</v>
      </c>
      <c r="AG22" s="29">
        <f t="shared" ref="AG22:AG31" si="77">AG7*$A7/I$5</f>
        <v>7.20643264932378</v>
      </c>
      <c r="AH22" s="29">
        <f t="shared" ref="AH22:AH31" si="78">AH7*$A7/J$5</f>
        <v>4.4766017970389775</v>
      </c>
      <c r="AI22" s="29">
        <f t="shared" ref="AI22:AI31" si="79">AI7*$A7/K$5</f>
        <v>3.1981853560698168</v>
      </c>
      <c r="AJ22" s="29">
        <f t="shared" ref="AJ22:AJ31" si="80">AJ7*$A7/L$5</f>
        <v>2.4779808078783052</v>
      </c>
      <c r="AK22" s="29">
        <f t="shared" ref="AK22:AK31" si="81">AK7*$A7/M$5</f>
        <v>2.0196152794893685</v>
      </c>
    </row>
    <row r="23" spans="3:37" x14ac:dyDescent="0.25">
      <c r="M23" s="35">
        <f t="shared" ref="M23:M31" si="82">$A8</f>
        <v>-10</v>
      </c>
      <c r="O23" s="29">
        <f t="shared" si="60"/>
        <v>-4.5823062848879816</v>
      </c>
      <c r="P23" s="29">
        <f t="shared" si="61"/>
        <v>-5.7114634761011818</v>
      </c>
      <c r="Q23" s="29">
        <f t="shared" si="62"/>
        <v>-7.4553297469519713</v>
      </c>
      <c r="R23" s="29">
        <f t="shared" si="63"/>
        <v>-10.18860879601346</v>
      </c>
      <c r="S23" s="29">
        <f t="shared" si="64"/>
        <v>-13.386407083352646</v>
      </c>
      <c r="T23" s="29">
        <f t="shared" si="65"/>
        <v>-13.093072874210232</v>
      </c>
      <c r="U23" s="29">
        <f t="shared" si="66"/>
        <v>-9.8097037873470221</v>
      </c>
      <c r="V23" s="29">
        <f t="shared" si="67"/>
        <v>-7.2064330616244829</v>
      </c>
      <c r="W23" s="29">
        <f t="shared" si="68"/>
        <v>-5.5533950570154156</v>
      </c>
      <c r="X23" s="29">
        <f t="shared" si="69"/>
        <v>-4.4766019731222677</v>
      </c>
      <c r="Y23" s="29">
        <f t="shared" si="70"/>
        <v>-3.7350656126756752</v>
      </c>
      <c r="AA23" s="29">
        <f t="shared" si="71"/>
        <v>4.5823062848879816</v>
      </c>
      <c r="AB23" s="29">
        <f t="shared" si="72"/>
        <v>5.7114634761011818</v>
      </c>
      <c r="AC23" s="29">
        <f t="shared" si="73"/>
        <v>7.4553297469519713</v>
      </c>
      <c r="AD23" s="29">
        <f t="shared" si="74"/>
        <v>10.18860879601346</v>
      </c>
      <c r="AE23" s="29">
        <f t="shared" si="75"/>
        <v>13.386407083352646</v>
      </c>
      <c r="AF23" s="29">
        <f t="shared" si="76"/>
        <v>13.093072874210232</v>
      </c>
      <c r="AG23" s="29">
        <f t="shared" si="77"/>
        <v>9.8097037873470221</v>
      </c>
      <c r="AH23" s="29">
        <f t="shared" si="78"/>
        <v>7.2064330616244829</v>
      </c>
      <c r="AI23" s="29">
        <f t="shared" si="79"/>
        <v>5.5533950570154156</v>
      </c>
      <c r="AJ23" s="29">
        <f t="shared" si="80"/>
        <v>4.4766019731222677</v>
      </c>
      <c r="AK23" s="29">
        <f t="shared" si="81"/>
        <v>3.7350656126756752</v>
      </c>
    </row>
    <row r="24" spans="3:37" x14ac:dyDescent="0.25">
      <c r="M24" s="35">
        <f t="shared" si="82"/>
        <v>-15</v>
      </c>
      <c r="O24" s="29">
        <f t="shared" si="60"/>
        <v>-6.7830785258615469</v>
      </c>
      <c r="P24" s="29">
        <f t="shared" si="61"/>
        <v>-8.2403045852727157</v>
      </c>
      <c r="Q24" s="29">
        <f t="shared" si="62"/>
        <v>-10.18860879601346</v>
      </c>
      <c r="R24" s="29">
        <f t="shared" si="63"/>
        <v>-12.448568846103004</v>
      </c>
      <c r="S24" s="29">
        <f t="shared" si="64"/>
        <v>-13.885711517727268</v>
      </c>
      <c r="T24" s="29">
        <f t="shared" si="65"/>
        <v>-13.093073054193351</v>
      </c>
      <c r="U24" s="29">
        <f t="shared" si="66"/>
        <v>-10.914874678655815</v>
      </c>
      <c r="V24" s="29">
        <f t="shared" si="67"/>
        <v>-8.8154509736356328</v>
      </c>
      <c r="W24" s="29">
        <f t="shared" si="68"/>
        <v>-7.2064331990580603</v>
      </c>
      <c r="X24" s="29">
        <f t="shared" si="69"/>
        <v>-6.0239892515585556</v>
      </c>
      <c r="Y24" s="29">
        <f t="shared" si="70"/>
        <v>-5.14536177210198</v>
      </c>
      <c r="AA24" s="29">
        <f t="shared" si="71"/>
        <v>6.7830785258615469</v>
      </c>
      <c r="AB24" s="29">
        <f t="shared" si="72"/>
        <v>8.2403045852727157</v>
      </c>
      <c r="AC24" s="29">
        <f t="shared" si="73"/>
        <v>10.18860879601346</v>
      </c>
      <c r="AD24" s="29">
        <f t="shared" si="74"/>
        <v>12.448568846103004</v>
      </c>
      <c r="AE24" s="29">
        <f t="shared" si="75"/>
        <v>13.885711517727268</v>
      </c>
      <c r="AF24" s="29">
        <f t="shared" si="76"/>
        <v>13.093073054193351</v>
      </c>
      <c r="AG24" s="29">
        <f t="shared" si="77"/>
        <v>10.914874678655815</v>
      </c>
      <c r="AH24" s="29">
        <f t="shared" si="78"/>
        <v>8.8154509736356328</v>
      </c>
      <c r="AI24" s="29">
        <f t="shared" si="79"/>
        <v>7.2064331990580603</v>
      </c>
      <c r="AJ24" s="29">
        <f t="shared" si="80"/>
        <v>6.0239892515585556</v>
      </c>
      <c r="AK24" s="29">
        <f t="shared" si="81"/>
        <v>5.14536177210198</v>
      </c>
    </row>
    <row r="25" spans="3:37" x14ac:dyDescent="0.25">
      <c r="M25" s="35">
        <f t="shared" si="82"/>
        <v>-20</v>
      </c>
      <c r="O25" s="29">
        <f t="shared" si="60"/>
        <v>-8.6795454322264955</v>
      </c>
      <c r="P25" s="29">
        <f t="shared" si="61"/>
        <v>-10.18860879601346</v>
      </c>
      <c r="Q25" s="29">
        <f t="shared" si="62"/>
        <v>-11.894109721913111</v>
      </c>
      <c r="R25" s="29">
        <f t="shared" si="63"/>
        <v>-13.386407083352646</v>
      </c>
      <c r="S25" s="29">
        <f t="shared" si="64"/>
        <v>-13.909410322855441</v>
      </c>
      <c r="T25" s="29">
        <f t="shared" si="65"/>
        <v>-13.093073144184904</v>
      </c>
      <c r="U25" s="29">
        <f t="shared" si="66"/>
        <v>-11.490199384697949</v>
      </c>
      <c r="V25" s="29">
        <f t="shared" si="67"/>
        <v>-9.8097041041116952</v>
      </c>
      <c r="W25" s="29">
        <f t="shared" si="68"/>
        <v>-8.3666561625234745</v>
      </c>
      <c r="X25" s="29">
        <f t="shared" si="69"/>
        <v>-7.2064332677748499</v>
      </c>
      <c r="Y25" s="29">
        <f t="shared" si="70"/>
        <v>-6.2866652207066718</v>
      </c>
      <c r="AA25" s="29">
        <f t="shared" si="71"/>
        <v>8.6795454322264955</v>
      </c>
      <c r="AB25" s="29">
        <f t="shared" si="72"/>
        <v>10.18860879601346</v>
      </c>
      <c r="AC25" s="29">
        <f t="shared" si="73"/>
        <v>11.894109721913111</v>
      </c>
      <c r="AD25" s="29">
        <f t="shared" si="74"/>
        <v>13.386407083352646</v>
      </c>
      <c r="AE25" s="29">
        <f t="shared" si="75"/>
        <v>13.909410322855441</v>
      </c>
      <c r="AF25" s="29">
        <f t="shared" si="76"/>
        <v>13.093073144184904</v>
      </c>
      <c r="AG25" s="29">
        <f t="shared" si="77"/>
        <v>11.490199384697949</v>
      </c>
      <c r="AH25" s="29">
        <f t="shared" si="78"/>
        <v>9.8097041041116952</v>
      </c>
      <c r="AI25" s="29">
        <f t="shared" si="79"/>
        <v>8.3666561625234745</v>
      </c>
      <c r="AJ25" s="29">
        <f t="shared" si="80"/>
        <v>7.2064332677748499</v>
      </c>
      <c r="AK25" s="29">
        <f t="shared" si="81"/>
        <v>6.2866652207066718</v>
      </c>
    </row>
    <row r="26" spans="3:37" x14ac:dyDescent="0.25">
      <c r="M26" s="35">
        <f t="shared" si="82"/>
        <v>-25</v>
      </c>
      <c r="O26" s="29">
        <f t="shared" si="60"/>
        <v>-10.18860879601346</v>
      </c>
      <c r="P26" s="29">
        <f t="shared" si="61"/>
        <v>-11.550515233218368</v>
      </c>
      <c r="Q26" s="29">
        <f t="shared" si="62"/>
        <v>-12.860120175549087</v>
      </c>
      <c r="R26" s="29">
        <f t="shared" si="63"/>
        <v>-13.753440554024655</v>
      </c>
      <c r="S26" s="29">
        <f t="shared" si="64"/>
        <v>-13.8468468013393</v>
      </c>
      <c r="T26" s="29">
        <f t="shared" si="65"/>
        <v>-13.093073198179836</v>
      </c>
      <c r="U26" s="29">
        <f t="shared" si="66"/>
        <v>-11.834503042068478</v>
      </c>
      <c r="V26" s="29">
        <f t="shared" si="67"/>
        <v>-10.46239627812388</v>
      </c>
      <c r="W26" s="29">
        <f t="shared" si="68"/>
        <v>-9.1979214194128573</v>
      </c>
      <c r="X26" s="29">
        <f t="shared" si="69"/>
        <v>-8.1128200427902417</v>
      </c>
      <c r="Y26" s="29">
        <f t="shared" si="70"/>
        <v>-7.2064333090049253</v>
      </c>
      <c r="AA26" s="29">
        <f t="shared" si="71"/>
        <v>10.18860879601346</v>
      </c>
      <c r="AB26" s="29">
        <f t="shared" si="72"/>
        <v>11.550515233218368</v>
      </c>
      <c r="AC26" s="29">
        <f t="shared" si="73"/>
        <v>12.860120175549087</v>
      </c>
      <c r="AD26" s="29">
        <f t="shared" si="74"/>
        <v>13.753440554024655</v>
      </c>
      <c r="AE26" s="29">
        <f t="shared" si="75"/>
        <v>13.8468468013393</v>
      </c>
      <c r="AF26" s="29">
        <f t="shared" si="76"/>
        <v>13.093073198179836</v>
      </c>
      <c r="AG26" s="29">
        <f t="shared" si="77"/>
        <v>11.834503042068478</v>
      </c>
      <c r="AH26" s="29">
        <f t="shared" si="78"/>
        <v>10.46239627812388</v>
      </c>
      <c r="AI26" s="29">
        <f t="shared" si="79"/>
        <v>9.1979214194128573</v>
      </c>
      <c r="AJ26" s="29">
        <f t="shared" si="80"/>
        <v>8.1128200427902417</v>
      </c>
      <c r="AK26" s="29">
        <f t="shared" si="81"/>
        <v>7.2064333090049253</v>
      </c>
    </row>
    <row r="27" spans="3:37" x14ac:dyDescent="0.25">
      <c r="M27" s="35">
        <f t="shared" si="82"/>
        <v>-30</v>
      </c>
      <c r="O27" s="29">
        <f t="shared" si="60"/>
        <v>-11.319944528090438</v>
      </c>
      <c r="P27" s="29">
        <f t="shared" si="61"/>
        <v>-12.448568846103004</v>
      </c>
      <c r="Q27" s="29">
        <f t="shared" si="62"/>
        <v>-13.386407083352644</v>
      </c>
      <c r="R27" s="29">
        <f t="shared" si="63"/>
        <v>-13.885711517727268</v>
      </c>
      <c r="S27" s="29">
        <f t="shared" si="64"/>
        <v>-13.774241243069165</v>
      </c>
      <c r="T27" s="29">
        <f t="shared" si="65"/>
        <v>-13.093073234176453</v>
      </c>
      <c r="U27" s="29">
        <f t="shared" si="66"/>
        <v>-12.06097439501198</v>
      </c>
      <c r="V27" s="29">
        <f t="shared" si="67"/>
        <v>-10.914874907341803</v>
      </c>
      <c r="W27" s="29">
        <f t="shared" si="68"/>
        <v>-9.8097042096999214</v>
      </c>
      <c r="X27" s="29">
        <f t="shared" si="69"/>
        <v>-8.8154511596627909</v>
      </c>
      <c r="Y27" s="29">
        <f t="shared" si="70"/>
        <v>-7.9498768550975925</v>
      </c>
      <c r="AA27" s="29">
        <f t="shared" si="71"/>
        <v>11.319944528090438</v>
      </c>
      <c r="AB27" s="29">
        <f t="shared" si="72"/>
        <v>12.448568846103004</v>
      </c>
      <c r="AC27" s="29">
        <f t="shared" si="73"/>
        <v>13.386407083352644</v>
      </c>
      <c r="AD27" s="29">
        <f t="shared" si="74"/>
        <v>13.885711517727268</v>
      </c>
      <c r="AE27" s="29">
        <f t="shared" si="75"/>
        <v>13.774241243069165</v>
      </c>
      <c r="AF27" s="29">
        <f t="shared" si="76"/>
        <v>13.093073234176453</v>
      </c>
      <c r="AG27" s="29">
        <f t="shared" si="77"/>
        <v>12.06097439501198</v>
      </c>
      <c r="AH27" s="29">
        <f t="shared" si="78"/>
        <v>10.914874907341803</v>
      </c>
      <c r="AI27" s="29">
        <f t="shared" si="79"/>
        <v>9.8097042096999214</v>
      </c>
      <c r="AJ27" s="29">
        <f t="shared" si="80"/>
        <v>8.8154511596627909</v>
      </c>
      <c r="AK27" s="29">
        <f t="shared" si="81"/>
        <v>7.9498768550975925</v>
      </c>
    </row>
    <row r="28" spans="3:37" x14ac:dyDescent="0.25">
      <c r="M28" s="35">
        <f t="shared" si="82"/>
        <v>-35</v>
      </c>
      <c r="O28" s="29">
        <f t="shared" si="60"/>
        <v>-12.135575034055215</v>
      </c>
      <c r="P28" s="29">
        <f t="shared" si="61"/>
        <v>-13.023485755093478</v>
      </c>
      <c r="Q28" s="29">
        <f t="shared" si="62"/>
        <v>-13.667886015898443</v>
      </c>
      <c r="R28" s="29">
        <f t="shared" si="63"/>
        <v>-13.918942537619397</v>
      </c>
      <c r="S28" s="29">
        <f t="shared" si="64"/>
        <v>-13.707959887656326</v>
      </c>
      <c r="T28" s="29">
        <f t="shared" si="65"/>
        <v>-13.093073259888326</v>
      </c>
      <c r="U28" s="29">
        <f t="shared" si="66"/>
        <v>-12.220234993097071</v>
      </c>
      <c r="V28" s="29">
        <f t="shared" si="67"/>
        <v>-11.243107616138326</v>
      </c>
      <c r="W28" s="29">
        <f t="shared" si="68"/>
        <v>-10.27226293582145</v>
      </c>
      <c r="X28" s="29">
        <f t="shared" si="69"/>
        <v>-9.3681543628579966</v>
      </c>
      <c r="Y28" s="29">
        <f t="shared" si="70"/>
        <v>-8.5550221721742581</v>
      </c>
      <c r="AA28" s="29">
        <f t="shared" si="71"/>
        <v>12.135575034055215</v>
      </c>
      <c r="AB28" s="29">
        <f t="shared" si="72"/>
        <v>13.023485755093478</v>
      </c>
      <c r="AC28" s="29">
        <f t="shared" si="73"/>
        <v>13.667886015898443</v>
      </c>
      <c r="AD28" s="29">
        <f t="shared" si="74"/>
        <v>13.918942537619397</v>
      </c>
      <c r="AE28" s="29">
        <f t="shared" si="75"/>
        <v>13.707959887656326</v>
      </c>
      <c r="AF28" s="29">
        <f t="shared" si="76"/>
        <v>13.093073259888326</v>
      </c>
      <c r="AG28" s="29">
        <f t="shared" si="77"/>
        <v>12.220234993097071</v>
      </c>
      <c r="AH28" s="29">
        <f t="shared" si="78"/>
        <v>11.243107616138326</v>
      </c>
      <c r="AI28" s="29">
        <f t="shared" si="79"/>
        <v>10.27226293582145</v>
      </c>
      <c r="AJ28" s="29">
        <f t="shared" si="80"/>
        <v>9.3681543628579966</v>
      </c>
      <c r="AK28" s="29">
        <f t="shared" si="81"/>
        <v>8.5550221721742581</v>
      </c>
    </row>
    <row r="29" spans="3:37" x14ac:dyDescent="0.25">
      <c r="M29" s="35">
        <f t="shared" si="82"/>
        <v>-40</v>
      </c>
      <c r="O29" s="29">
        <f t="shared" si="60"/>
        <v>-12.710250667073351</v>
      </c>
      <c r="P29" s="29">
        <f t="shared" si="61"/>
        <v>-13.386407083352646</v>
      </c>
      <c r="Q29" s="29">
        <f t="shared" si="62"/>
        <v>-13.814406554307418</v>
      </c>
      <c r="R29" s="29">
        <f t="shared" si="63"/>
        <v>-13.909410322855441</v>
      </c>
      <c r="S29" s="29">
        <f t="shared" si="64"/>
        <v>-13.650715894172942</v>
      </c>
      <c r="T29" s="29">
        <f t="shared" si="65"/>
        <v>-13.093073279172227</v>
      </c>
      <c r="U29" s="29">
        <f t="shared" si="66"/>
        <v>-12.337888115715888</v>
      </c>
      <c r="V29" s="29">
        <f t="shared" si="67"/>
        <v>-11.490199557574282</v>
      </c>
      <c r="W29" s="29">
        <f t="shared" si="68"/>
        <v>-10.630786603715135</v>
      </c>
      <c r="X29" s="29">
        <f t="shared" si="69"/>
        <v>-9.8097042624940372</v>
      </c>
      <c r="Y29" s="29">
        <f t="shared" si="70"/>
        <v>-9.0520604945902523</v>
      </c>
      <c r="AA29" s="29">
        <f t="shared" si="71"/>
        <v>12.710250667073351</v>
      </c>
      <c r="AB29" s="29">
        <f t="shared" si="72"/>
        <v>13.386407083352646</v>
      </c>
      <c r="AC29" s="29">
        <f t="shared" si="73"/>
        <v>13.814406554307418</v>
      </c>
      <c r="AD29" s="29">
        <f t="shared" si="74"/>
        <v>13.909410322855441</v>
      </c>
      <c r="AE29" s="29">
        <f t="shared" si="75"/>
        <v>13.650715894172942</v>
      </c>
      <c r="AF29" s="29">
        <f t="shared" si="76"/>
        <v>13.093073279172227</v>
      </c>
      <c r="AG29" s="29">
        <f t="shared" si="77"/>
        <v>12.337888115715888</v>
      </c>
      <c r="AH29" s="29">
        <f t="shared" si="78"/>
        <v>11.490199557574282</v>
      </c>
      <c r="AI29" s="29">
        <f t="shared" si="79"/>
        <v>10.630786603715135</v>
      </c>
      <c r="AJ29" s="29">
        <f t="shared" si="80"/>
        <v>9.8097042624940372</v>
      </c>
      <c r="AK29" s="29">
        <f t="shared" si="81"/>
        <v>9.0520604945902523</v>
      </c>
    </row>
    <row r="30" spans="3:37" x14ac:dyDescent="0.25">
      <c r="M30" s="35">
        <f t="shared" si="82"/>
        <v>-45</v>
      </c>
      <c r="O30" s="29">
        <f t="shared" si="60"/>
        <v>-13.110128690338259</v>
      </c>
      <c r="P30" s="29">
        <f t="shared" si="61"/>
        <v>-13.613370691085839</v>
      </c>
      <c r="Q30" s="29">
        <f t="shared" si="62"/>
        <v>-13.885711517727268</v>
      </c>
      <c r="R30" s="29">
        <f t="shared" si="63"/>
        <v>-13.881652415780687</v>
      </c>
      <c r="S30" s="29">
        <f t="shared" si="64"/>
        <v>-13.60190539290593</v>
      </c>
      <c r="T30" s="29">
        <f t="shared" si="65"/>
        <v>-13.093073294170818</v>
      </c>
      <c r="U30" s="29">
        <f t="shared" si="66"/>
        <v>-12.428137115693914</v>
      </c>
      <c r="V30" s="29">
        <f t="shared" si="67"/>
        <v>-11.681939485287369</v>
      </c>
      <c r="W30" s="29">
        <f t="shared" si="68"/>
        <v>-10.914874983570465</v>
      </c>
      <c r="X30" s="29">
        <f t="shared" si="69"/>
        <v>-10.16781775930574</v>
      </c>
      <c r="Y30" s="29">
        <f t="shared" si="70"/>
        <v>-9.4643337963628209</v>
      </c>
      <c r="AA30" s="29">
        <f t="shared" si="71"/>
        <v>13.110128690338259</v>
      </c>
      <c r="AB30" s="29">
        <f t="shared" si="72"/>
        <v>13.613370691085839</v>
      </c>
      <c r="AC30" s="29">
        <f t="shared" si="73"/>
        <v>13.885711517727268</v>
      </c>
      <c r="AD30" s="29">
        <f t="shared" si="74"/>
        <v>13.881652415780687</v>
      </c>
      <c r="AE30" s="29">
        <f t="shared" si="75"/>
        <v>13.60190539290593</v>
      </c>
      <c r="AF30" s="29">
        <f t="shared" si="76"/>
        <v>13.093073294170818</v>
      </c>
      <c r="AG30" s="29">
        <f t="shared" si="77"/>
        <v>12.428137115693914</v>
      </c>
      <c r="AH30" s="29">
        <f t="shared" si="78"/>
        <v>11.681939485287369</v>
      </c>
      <c r="AI30" s="29">
        <f t="shared" si="79"/>
        <v>10.914874983570465</v>
      </c>
      <c r="AJ30" s="29">
        <f t="shared" si="80"/>
        <v>10.16781775930574</v>
      </c>
      <c r="AK30" s="29">
        <f t="shared" si="81"/>
        <v>9.4643337963628209</v>
      </c>
    </row>
    <row r="31" spans="3:37" x14ac:dyDescent="0.25">
      <c r="M31" s="35">
        <f t="shared" si="82"/>
        <v>-50</v>
      </c>
      <c r="O31" s="29">
        <f t="shared" si="60"/>
        <v>-13.386407083352644</v>
      </c>
      <c r="P31" s="29">
        <f t="shared" si="61"/>
        <v>-13.753440554024655</v>
      </c>
      <c r="Q31" s="29">
        <f t="shared" si="62"/>
        <v>-13.914468345154468</v>
      </c>
      <c r="R31" s="29">
        <f t="shared" si="63"/>
        <v>-13.8468468013393</v>
      </c>
      <c r="S31" s="29">
        <f t="shared" si="64"/>
        <v>-13.560248609418142</v>
      </c>
      <c r="T31" s="29">
        <f t="shared" si="65"/>
        <v>-13.093073306169691</v>
      </c>
      <c r="U31" s="29">
        <f t="shared" si="66"/>
        <v>-12.499443592388653</v>
      </c>
      <c r="V31" s="29">
        <f t="shared" si="67"/>
        <v>-11.834503178905575</v>
      </c>
      <c r="W31" s="29">
        <f t="shared" si="68"/>
        <v>-11.144381206119007</v>
      </c>
      <c r="X31" s="29">
        <f t="shared" si="69"/>
        <v>-10.462396412117654</v>
      </c>
      <c r="Y31" s="29">
        <f t="shared" si="70"/>
        <v>-9.8097042941705048</v>
      </c>
      <c r="AA31" s="29">
        <f t="shared" si="71"/>
        <v>13.386407083352644</v>
      </c>
      <c r="AB31" s="29">
        <f t="shared" si="72"/>
        <v>13.753440554024655</v>
      </c>
      <c r="AC31" s="29">
        <f t="shared" si="73"/>
        <v>13.914468345154468</v>
      </c>
      <c r="AD31" s="29">
        <f t="shared" si="74"/>
        <v>13.8468468013393</v>
      </c>
      <c r="AE31" s="29">
        <f t="shared" si="75"/>
        <v>13.560248609418142</v>
      </c>
      <c r="AF31" s="29">
        <f t="shared" si="76"/>
        <v>13.093073306169691</v>
      </c>
      <c r="AG31" s="29">
        <f t="shared" si="77"/>
        <v>12.499443592388653</v>
      </c>
      <c r="AH31" s="29">
        <f t="shared" si="78"/>
        <v>11.834503178905575</v>
      </c>
      <c r="AI31" s="29">
        <f t="shared" si="79"/>
        <v>11.144381206119007</v>
      </c>
      <c r="AJ31" s="29">
        <f t="shared" si="80"/>
        <v>10.462396412117654</v>
      </c>
      <c r="AK31" s="29">
        <f t="shared" si="81"/>
        <v>9.8097042941705048</v>
      </c>
    </row>
    <row r="32" spans="3:37" x14ac:dyDescent="0.25">
      <c r="O32" s="39" t="s">
        <v>32</v>
      </c>
      <c r="P32" s="56"/>
      <c r="Q32" s="56"/>
      <c r="R32" s="56"/>
      <c r="S32" s="56"/>
      <c r="T32" s="56"/>
      <c r="U32" s="56"/>
      <c r="V32" s="56"/>
      <c r="W32" s="56"/>
      <c r="X32" s="56"/>
      <c r="Y32" s="57"/>
      <c r="AA32" s="45" t="s">
        <v>34</v>
      </c>
      <c r="AB32" s="58"/>
      <c r="AC32" s="58"/>
      <c r="AD32" s="58"/>
      <c r="AE32" s="58"/>
      <c r="AF32" s="58"/>
      <c r="AG32" s="58"/>
      <c r="AH32" s="58"/>
      <c r="AI32" s="58"/>
      <c r="AJ32" s="58"/>
      <c r="AK32" s="59"/>
    </row>
    <row r="34" spans="13:37" x14ac:dyDescent="0.25">
      <c r="O34" s="60" t="s">
        <v>0</v>
      </c>
      <c r="P34" s="54"/>
      <c r="Q34" s="54"/>
      <c r="R34" s="54"/>
      <c r="S34" s="54"/>
      <c r="T34" s="54"/>
      <c r="U34" s="54"/>
      <c r="V34" s="54"/>
      <c r="W34" s="54"/>
      <c r="X34" s="54"/>
      <c r="Y34" s="55"/>
      <c r="AA34" s="60" t="s">
        <v>0</v>
      </c>
      <c r="AB34" s="54"/>
      <c r="AC34" s="54"/>
      <c r="AD34" s="54"/>
      <c r="AE34" s="54"/>
      <c r="AF34" s="54"/>
      <c r="AG34" s="54"/>
      <c r="AH34" s="54"/>
      <c r="AI34" s="54"/>
      <c r="AJ34" s="54"/>
      <c r="AK34" s="55"/>
    </row>
    <row r="35" spans="13:37" x14ac:dyDescent="0.25">
      <c r="M35" s="25" t="s">
        <v>7</v>
      </c>
      <c r="N35" s="31"/>
      <c r="O35" s="28">
        <f>C$5</f>
        <v>-25</v>
      </c>
      <c r="P35" s="28">
        <f t="shared" ref="P35" si="83">D$5</f>
        <v>-20</v>
      </c>
      <c r="Q35" s="28">
        <f t="shared" ref="Q35" si="84">E$5</f>
        <v>-15</v>
      </c>
      <c r="R35" s="28">
        <f t="shared" ref="R35" si="85">F$5</f>
        <v>-10</v>
      </c>
      <c r="S35" s="28">
        <f t="shared" ref="S35" si="86">G$5</f>
        <v>-5</v>
      </c>
      <c r="T35" s="28">
        <f t="shared" ref="T35" si="87">H$5</f>
        <v>9.9999999999999995E-7</v>
      </c>
      <c r="U35" s="28">
        <f t="shared" ref="U35" si="88">I$5</f>
        <v>5.0000010000000001</v>
      </c>
      <c r="V35" s="28">
        <f t="shared" ref="V35" si="89">J$5</f>
        <v>10.000001000000001</v>
      </c>
      <c r="W35" s="28">
        <f t="shared" ref="W35" si="90">K$5</f>
        <v>15.000001000000001</v>
      </c>
      <c r="X35" s="28">
        <f t="shared" ref="X35" si="91">L$5</f>
        <v>20.000001000000001</v>
      </c>
      <c r="Y35" s="28">
        <f t="shared" ref="Y35" si="92">M$5</f>
        <v>25.000001000000001</v>
      </c>
      <c r="AA35" s="28">
        <f>O$5</f>
        <v>-25</v>
      </c>
      <c r="AB35" s="28">
        <f t="shared" ref="AB35" si="93">P$5</f>
        <v>-20</v>
      </c>
      <c r="AC35" s="28">
        <f t="shared" ref="AC35" si="94">Q$5</f>
        <v>-15</v>
      </c>
      <c r="AD35" s="28">
        <f t="shared" ref="AD35" si="95">R$5</f>
        <v>-10</v>
      </c>
      <c r="AE35" s="28">
        <f t="shared" ref="AE35" si="96">S$5</f>
        <v>-5</v>
      </c>
      <c r="AF35" s="28">
        <f t="shared" ref="AF35" si="97">T$5</f>
        <v>9.9999999999999995E-7</v>
      </c>
      <c r="AG35" s="28">
        <f t="shared" ref="AG35" si="98">U$5</f>
        <v>5.0000010000000001</v>
      </c>
      <c r="AH35" s="28">
        <f t="shared" ref="AH35" si="99">V$5</f>
        <v>10.000001000000001</v>
      </c>
      <c r="AI35" s="28">
        <f t="shared" ref="AI35" si="100">W$5</f>
        <v>15.000001000000001</v>
      </c>
      <c r="AJ35" s="28">
        <f t="shared" ref="AJ35" si="101">X$5</f>
        <v>20.000001000000001</v>
      </c>
      <c r="AK35" s="28">
        <f t="shared" ref="AK35" si="102">Y$5</f>
        <v>25.000001000000001</v>
      </c>
    </row>
    <row r="36" spans="13:37" x14ac:dyDescent="0.25">
      <c r="M36" s="35">
        <f>$A6</f>
        <v>0</v>
      </c>
      <c r="O36" s="29">
        <f>SQRT(POWER(C$5,2)+POWER(($A6-$H$3),2))</f>
        <v>28.221066093054873</v>
      </c>
      <c r="P36" s="29">
        <f t="shared" ref="P36:Y46" si="103">SQRT(POWER(D$5,2)+POWER(($A6-$H$3),2))</f>
        <v>23.904572186687872</v>
      </c>
      <c r="Q36" s="29">
        <f t="shared" si="103"/>
        <v>19.910514092523364</v>
      </c>
      <c r="R36" s="29">
        <f t="shared" si="103"/>
        <v>16.47508942095828</v>
      </c>
      <c r="S36" s="29">
        <f t="shared" si="103"/>
        <v>14.015297764534703</v>
      </c>
      <c r="T36" s="29">
        <f t="shared" si="103"/>
        <v>13.09307341415958</v>
      </c>
      <c r="U36" s="29">
        <f t="shared" si="103"/>
        <v>14.015298121287767</v>
      </c>
      <c r="V36" s="29">
        <f t="shared" si="103"/>
        <v>16.475090027935277</v>
      </c>
      <c r="W36" s="29">
        <f t="shared" si="103"/>
        <v>19.910514845894177</v>
      </c>
      <c r="X36" s="29">
        <f t="shared" si="103"/>
        <v>23.904573023347908</v>
      </c>
      <c r="Y36" s="29">
        <f t="shared" si="103"/>
        <v>28.221066978917939</v>
      </c>
      <c r="AA36" s="29">
        <f>SQRT(POWER(C$5,2)+POWER(($A6-$H$2),2))</f>
        <v>28.221066093054873</v>
      </c>
      <c r="AB36" s="29">
        <f t="shared" ref="AB36:AK36" si="104">SQRT(POWER(D$5,2)+POWER(($A6-$H$2),2))</f>
        <v>23.904572186687872</v>
      </c>
      <c r="AC36" s="29">
        <f t="shared" si="104"/>
        <v>19.910514092523364</v>
      </c>
      <c r="AD36" s="29">
        <f t="shared" si="104"/>
        <v>16.47508942095828</v>
      </c>
      <c r="AE36" s="29">
        <f t="shared" si="104"/>
        <v>14.015297764534703</v>
      </c>
      <c r="AF36" s="29">
        <f t="shared" si="104"/>
        <v>13.09307341415958</v>
      </c>
      <c r="AG36" s="29">
        <f t="shared" si="104"/>
        <v>14.015298121287767</v>
      </c>
      <c r="AH36" s="29">
        <f t="shared" si="104"/>
        <v>16.475090027935277</v>
      </c>
      <c r="AI36" s="29">
        <f t="shared" si="104"/>
        <v>19.910514845894177</v>
      </c>
      <c r="AJ36" s="29">
        <f t="shared" si="104"/>
        <v>23.904573023347908</v>
      </c>
      <c r="AK36" s="29">
        <f t="shared" si="104"/>
        <v>28.221066978917939</v>
      </c>
    </row>
    <row r="37" spans="13:37" x14ac:dyDescent="0.25">
      <c r="M37" s="35">
        <f t="shared" ref="M37:M46" si="105">$A7</f>
        <v>-5</v>
      </c>
      <c r="O37" s="29">
        <f t="shared" ref="O37:O46" si="106">SQRT(POWER(C$5,2)+POWER(($A7-$H$3),2))</f>
        <v>26.277325535278052</v>
      </c>
      <c r="P37" s="29">
        <f t="shared" si="103"/>
        <v>21.575398890564596</v>
      </c>
      <c r="Q37" s="29">
        <f t="shared" si="103"/>
        <v>17.043997104170607</v>
      </c>
      <c r="R37" s="29">
        <f t="shared" si="103"/>
        <v>12.864596273765299</v>
      </c>
      <c r="S37" s="29">
        <f t="shared" si="103"/>
        <v>9.5130351248681926</v>
      </c>
      <c r="T37" s="29">
        <f t="shared" si="103"/>
        <v>8.0930734141596048</v>
      </c>
      <c r="U37" s="29">
        <f t="shared" si="103"/>
        <v>9.5130356504628431</v>
      </c>
      <c r="V37" s="29">
        <f t="shared" si="103"/>
        <v>12.864597051092469</v>
      </c>
      <c r="W37" s="29">
        <f t="shared" si="103"/>
        <v>17.043997984245863</v>
      </c>
      <c r="X37" s="29">
        <f t="shared" si="103"/>
        <v>21.575399817546302</v>
      </c>
      <c r="Y37" s="29">
        <f t="shared" si="103"/>
        <v>26.277326486668635</v>
      </c>
      <c r="AA37" s="29">
        <f t="shared" ref="AA37:AA46" si="107">SQRT(POWER(C$5,2)+POWER(($A7-$H$2),2))</f>
        <v>30.860319272006354</v>
      </c>
      <c r="AB37" s="29">
        <f t="shared" ref="AB37:AB46" si="108">SQRT(POWER(D$5,2)+POWER(($A7-$H$2),2))</f>
        <v>26.969599655355783</v>
      </c>
      <c r="AC37" s="29">
        <f t="shared" ref="AC37:AC46" si="109">SQRT(POWER(E$5,2)+POWER(($A7-$H$2),2))</f>
        <v>23.502325535362807</v>
      </c>
      <c r="AD37" s="29">
        <f t="shared" ref="AD37:AD46" si="110">SQRT(POWER(F$5,2)+POWER(($A7-$H$2),2))</f>
        <v>20.672670499240461</v>
      </c>
      <c r="AE37" s="29">
        <f t="shared" ref="AE37:AE46" si="111">SQRT(POWER(G$5,2)+POWER(($A7-$H$2),2))</f>
        <v>18.771236122593706</v>
      </c>
      <c r="AF37" s="29">
        <f t="shared" ref="AF37:AF46" si="112">SQRT(POWER(H$5,2)+POWER(($A7-$H$2),2))</f>
        <v>18.093073414159569</v>
      </c>
      <c r="AG37" s="29">
        <f t="shared" ref="AG37:AG46" si="113">SQRT(POWER(I$5,2)+POWER(($A7-$H$2),2))</f>
        <v>18.771236388958712</v>
      </c>
      <c r="AH37" s="29">
        <f t="shared" ref="AH37:AH46" si="114">SQRT(POWER(J$5,2)+POWER(($A7-$H$2),2))</f>
        <v>20.672670982970917</v>
      </c>
      <c r="AI37" s="29">
        <f t="shared" ref="AI37:AI46" si="115">SQRT(POWER(K$5,2)+POWER(($A7-$H$2),2))</f>
        <v>23.502326173597535</v>
      </c>
      <c r="AJ37" s="29">
        <f t="shared" ref="AJ37:AJ46" si="116">SQRT(POWER(L$5,2)+POWER(($A7-$H$2),2))</f>
        <v>26.969600396931501</v>
      </c>
      <c r="AK37" s="29">
        <f t="shared" ref="AK37:AK46" si="117">SQRT(POWER(M$5,2)+POWER(($A7-$H$2),2))</f>
        <v>30.860320082108153</v>
      </c>
    </row>
    <row r="38" spans="13:37" x14ac:dyDescent="0.25">
      <c r="M38" s="35">
        <f t="shared" si="105"/>
        <v>-10</v>
      </c>
      <c r="O38" s="29">
        <f t="shared" si="106"/>
        <v>25.190615378457522</v>
      </c>
      <c r="P38" s="29">
        <f t="shared" si="103"/>
        <v>20.237764282286236</v>
      </c>
      <c r="Q38" s="29">
        <f t="shared" si="103"/>
        <v>15.315583669758739</v>
      </c>
      <c r="R38" s="29">
        <f t="shared" si="103"/>
        <v>10.467430589470396</v>
      </c>
      <c r="S38" s="29">
        <f t="shared" si="103"/>
        <v>5.8793794864237645</v>
      </c>
      <c r="T38" s="29">
        <f t="shared" si="103"/>
        <v>3.0930734141597043</v>
      </c>
      <c r="U38" s="29">
        <f t="shared" si="103"/>
        <v>5.8793803368536697</v>
      </c>
      <c r="V38" s="29">
        <f t="shared" si="103"/>
        <v>10.467431544814687</v>
      </c>
      <c r="W38" s="29">
        <f t="shared" si="103"/>
        <v>15.315584649153346</v>
      </c>
      <c r="X38" s="29">
        <f t="shared" si="103"/>
        <v>20.237765270537693</v>
      </c>
      <c r="Y38" s="29">
        <f t="shared" si="103"/>
        <v>25.190616370890602</v>
      </c>
      <c r="AA38" s="29">
        <f t="shared" si="107"/>
        <v>34.033660392496166</v>
      </c>
      <c r="AB38" s="29">
        <f t="shared" si="108"/>
        <v>30.549796066614949</v>
      </c>
      <c r="AC38" s="29">
        <f t="shared" si="109"/>
        <v>27.537066650457927</v>
      </c>
      <c r="AD38" s="29">
        <f t="shared" si="110"/>
        <v>25.16525461249622</v>
      </c>
      <c r="AE38" s="29">
        <f t="shared" si="111"/>
        <v>23.628162004518298</v>
      </c>
      <c r="AF38" s="29">
        <f t="shared" si="112"/>
        <v>23.093073414159562</v>
      </c>
      <c r="AG38" s="29">
        <f t="shared" si="113"/>
        <v>23.62816221613021</v>
      </c>
      <c r="AH38" s="29">
        <f t="shared" si="114"/>
        <v>25.165255009869526</v>
      </c>
      <c r="AI38" s="29">
        <f t="shared" si="115"/>
        <v>27.53706719517827</v>
      </c>
      <c r="AJ38" s="29">
        <f t="shared" si="116"/>
        <v>30.549796721283816</v>
      </c>
      <c r="AK38" s="29">
        <f t="shared" si="117"/>
        <v>34.033661127063063</v>
      </c>
    </row>
    <row r="39" spans="13:37" x14ac:dyDescent="0.25">
      <c r="M39" s="35">
        <f t="shared" si="105"/>
        <v>-15</v>
      </c>
      <c r="O39" s="29">
        <f t="shared" si="106"/>
        <v>25.072621901264835</v>
      </c>
      <c r="P39" s="29">
        <f t="shared" si="103"/>
        <v>20.090703546759759</v>
      </c>
      <c r="Q39" s="29">
        <f t="shared" si="103"/>
        <v>15.120726470768036</v>
      </c>
      <c r="R39" s="29">
        <f t="shared" si="103"/>
        <v>10.180194939380343</v>
      </c>
      <c r="S39" s="29">
        <f t="shared" si="103"/>
        <v>5.3512960116017823</v>
      </c>
      <c r="T39" s="29">
        <f t="shared" si="103"/>
        <v>1.9069265858407196</v>
      </c>
      <c r="U39" s="29">
        <f t="shared" si="103"/>
        <v>5.3512969459548909</v>
      </c>
      <c r="V39" s="29">
        <f t="shared" si="103"/>
        <v>10.180195921679806</v>
      </c>
      <c r="W39" s="29">
        <f t="shared" si="103"/>
        <v>15.120727462783865</v>
      </c>
      <c r="X39" s="29">
        <f t="shared" si="103"/>
        <v>20.090704542245057</v>
      </c>
      <c r="Y39" s="29">
        <f t="shared" si="103"/>
        <v>25.072622898368376</v>
      </c>
      <c r="AA39" s="29">
        <f t="shared" si="107"/>
        <v>37.606126812706428</v>
      </c>
      <c r="AB39" s="29">
        <f t="shared" si="108"/>
        <v>34.485080453050379</v>
      </c>
      <c r="AC39" s="29">
        <f t="shared" si="109"/>
        <v>31.846833027058715</v>
      </c>
      <c r="AD39" s="29">
        <f t="shared" si="110"/>
        <v>29.819805060619657</v>
      </c>
      <c r="AE39" s="29">
        <f t="shared" si="111"/>
        <v>28.534554032845119</v>
      </c>
      <c r="AF39" s="29">
        <f t="shared" si="112"/>
        <v>28.093073414159559</v>
      </c>
      <c r="AG39" s="29">
        <f t="shared" si="113"/>
        <v>28.534554208071285</v>
      </c>
      <c r="AH39" s="29">
        <f t="shared" si="114"/>
        <v>29.819805395967268</v>
      </c>
      <c r="AI39" s="29">
        <f t="shared" si="115"/>
        <v>31.846833498063173</v>
      </c>
      <c r="AJ39" s="29">
        <f t="shared" si="116"/>
        <v>34.485081033011348</v>
      </c>
      <c r="AK39" s="29">
        <f t="shared" si="117"/>
        <v>37.606127477491732</v>
      </c>
    </row>
    <row r="40" spans="13:37" x14ac:dyDescent="0.25">
      <c r="M40" s="35">
        <f t="shared" si="105"/>
        <v>-20</v>
      </c>
      <c r="O40" s="29">
        <f t="shared" si="106"/>
        <v>25.936569450530456</v>
      </c>
      <c r="P40" s="29">
        <f t="shared" si="103"/>
        <v>21.159055623117723</v>
      </c>
      <c r="Q40" s="29">
        <f t="shared" si="103"/>
        <v>16.513801345001994</v>
      </c>
      <c r="R40" s="29">
        <f t="shared" si="103"/>
        <v>12.153420706212293</v>
      </c>
      <c r="S40" s="29">
        <f t="shared" si="103"/>
        <v>8.526759927556876</v>
      </c>
      <c r="T40" s="29">
        <f t="shared" si="103"/>
        <v>6.9069265858405302</v>
      </c>
      <c r="U40" s="29">
        <f t="shared" si="103"/>
        <v>8.5267605139461207</v>
      </c>
      <c r="V40" s="29">
        <f t="shared" si="103"/>
        <v>12.15342152902592</v>
      </c>
      <c r="W40" s="29">
        <f t="shared" si="103"/>
        <v>16.513802253333143</v>
      </c>
      <c r="X40" s="29">
        <f t="shared" si="103"/>
        <v>21.159056568339494</v>
      </c>
      <c r="Y40" s="29">
        <f t="shared" si="103"/>
        <v>25.936570414420462</v>
      </c>
      <c r="AA40" s="29">
        <f t="shared" si="107"/>
        <v>41.474709257509602</v>
      </c>
      <c r="AB40" s="29">
        <f t="shared" si="108"/>
        <v>38.667189036636124</v>
      </c>
      <c r="AC40" s="29">
        <f t="shared" si="109"/>
        <v>36.333889249500295</v>
      </c>
      <c r="AD40" s="29">
        <f t="shared" si="110"/>
        <v>34.570963365155926</v>
      </c>
      <c r="AE40" s="29">
        <f t="shared" si="111"/>
        <v>33.468664568443018</v>
      </c>
      <c r="AF40" s="29">
        <f t="shared" si="112"/>
        <v>33.093073414159555</v>
      </c>
      <c r="AG40" s="29">
        <f t="shared" si="113"/>
        <v>33.468664717836504</v>
      </c>
      <c r="AH40" s="29">
        <f t="shared" si="114"/>
        <v>34.570963654416026</v>
      </c>
      <c r="AI40" s="29">
        <f t="shared" si="115"/>
        <v>36.333889662338024</v>
      </c>
      <c r="AJ40" s="29">
        <f t="shared" si="116"/>
        <v>38.667189553870529</v>
      </c>
      <c r="AK40" s="29">
        <f t="shared" si="117"/>
        <v>41.474709860286595</v>
      </c>
    </row>
    <row r="41" spans="13:37" x14ac:dyDescent="0.25">
      <c r="M41" s="35">
        <f t="shared" si="105"/>
        <v>-25</v>
      </c>
      <c r="O41" s="29">
        <f t="shared" si="106"/>
        <v>27.690700618088275</v>
      </c>
      <c r="P41" s="29">
        <f t="shared" si="103"/>
        <v>23.276058530614549</v>
      </c>
      <c r="Q41" s="29">
        <f t="shared" si="103"/>
        <v>19.151368116158029</v>
      </c>
      <c r="R41" s="29">
        <f t="shared" si="103"/>
        <v>15.549112538038765</v>
      </c>
      <c r="S41" s="29">
        <f t="shared" si="103"/>
        <v>12.914135693905122</v>
      </c>
      <c r="T41" s="29">
        <f t="shared" si="103"/>
        <v>11.9069265858405</v>
      </c>
      <c r="U41" s="29">
        <f t="shared" si="103"/>
        <v>12.914136081077793</v>
      </c>
      <c r="V41" s="29">
        <f t="shared" si="103"/>
        <v>15.549113181162305</v>
      </c>
      <c r="W41" s="29">
        <f t="shared" si="103"/>
        <v>19.151368899391901</v>
      </c>
      <c r="X41" s="29">
        <f t="shared" si="103"/>
        <v>23.276059389866564</v>
      </c>
      <c r="Y41" s="29">
        <f t="shared" si="103"/>
        <v>27.690701520918449</v>
      </c>
      <c r="AA41" s="29">
        <f t="shared" si="107"/>
        <v>45.564045497920269</v>
      </c>
      <c r="AB41" s="29">
        <f t="shared" si="108"/>
        <v>43.024205305113405</v>
      </c>
      <c r="AC41" s="29">
        <f t="shared" si="109"/>
        <v>40.939983416417604</v>
      </c>
      <c r="AD41" s="29">
        <f t="shared" si="110"/>
        <v>39.383781460603153</v>
      </c>
      <c r="AE41" s="29">
        <f t="shared" si="111"/>
        <v>38.41981574834201</v>
      </c>
      <c r="AF41" s="29">
        <f t="shared" si="112"/>
        <v>38.093073414159555</v>
      </c>
      <c r="AG41" s="29">
        <f t="shared" si="113"/>
        <v>38.419815878483199</v>
      </c>
      <c r="AH41" s="29">
        <f t="shared" si="114"/>
        <v>39.383781714514789</v>
      </c>
      <c r="AI41" s="29">
        <f t="shared" si="115"/>
        <v>40.939983782807602</v>
      </c>
      <c r="AJ41" s="29">
        <f t="shared" si="116"/>
        <v>43.02420576996802</v>
      </c>
      <c r="AK41" s="29">
        <f t="shared" si="117"/>
        <v>45.564046046598513</v>
      </c>
    </row>
    <row r="42" spans="13:37" x14ac:dyDescent="0.25">
      <c r="M42" s="35">
        <f t="shared" si="105"/>
        <v>-30</v>
      </c>
      <c r="O42" s="29">
        <f t="shared" si="106"/>
        <v>30.180194939380346</v>
      </c>
      <c r="P42" s="29">
        <f t="shared" si="103"/>
        <v>26.188626664622927</v>
      </c>
      <c r="Q42" s="29">
        <f t="shared" si="103"/>
        <v>22.601862015749916</v>
      </c>
      <c r="R42" s="29">
        <f t="shared" si="103"/>
        <v>19.642916447895381</v>
      </c>
      <c r="S42" s="29">
        <f t="shared" si="103"/>
        <v>17.630773283636735</v>
      </c>
      <c r="T42" s="29">
        <f t="shared" si="103"/>
        <v>16.906926585840488</v>
      </c>
      <c r="U42" s="29">
        <f t="shared" si="103"/>
        <v>17.63077356723181</v>
      </c>
      <c r="V42" s="29">
        <f t="shared" si="103"/>
        <v>19.642916956984774</v>
      </c>
      <c r="W42" s="29">
        <f t="shared" si="103"/>
        <v>22.601862679412065</v>
      </c>
      <c r="X42" s="29">
        <f t="shared" si="103"/>
        <v>26.188627428313229</v>
      </c>
      <c r="Y42" s="29">
        <f t="shared" si="103"/>
        <v>30.180195767738155</v>
      </c>
      <c r="AA42" s="29">
        <f t="shared" si="107"/>
        <v>49.819805060619657</v>
      </c>
      <c r="AB42" s="29">
        <f t="shared" si="108"/>
        <v>47.508030650387347</v>
      </c>
      <c r="AC42" s="29">
        <f t="shared" si="109"/>
        <v>45.629080379492024</v>
      </c>
      <c r="AD42" s="29">
        <f t="shared" si="110"/>
        <v>44.238139385355531</v>
      </c>
      <c r="AE42" s="29">
        <f t="shared" si="111"/>
        <v>43.382173484948211</v>
      </c>
      <c r="AF42" s="29">
        <f t="shared" si="112"/>
        <v>43.093073414159555</v>
      </c>
      <c r="AG42" s="29">
        <f t="shared" si="113"/>
        <v>43.38217360020294</v>
      </c>
      <c r="AH42" s="29">
        <f t="shared" si="114"/>
        <v>44.238139611404826</v>
      </c>
      <c r="AI42" s="29">
        <f t="shared" si="115"/>
        <v>45.629080708229758</v>
      </c>
      <c r="AJ42" s="29">
        <f t="shared" si="116"/>
        <v>47.508031071368819</v>
      </c>
      <c r="AK42" s="29">
        <f t="shared" si="117"/>
        <v>49.81980556242813</v>
      </c>
    </row>
    <row r="43" spans="13:37" x14ac:dyDescent="0.25">
      <c r="M43" s="35">
        <f t="shared" si="105"/>
        <v>-35</v>
      </c>
      <c r="O43" s="29">
        <f t="shared" si="106"/>
        <v>33.240238152537408</v>
      </c>
      <c r="P43" s="29">
        <f t="shared" si="103"/>
        <v>29.66333481652735</v>
      </c>
      <c r="Q43" s="29">
        <f t="shared" si="103"/>
        <v>26.550205883145306</v>
      </c>
      <c r="R43" s="29">
        <f t="shared" si="103"/>
        <v>24.081391829323394</v>
      </c>
      <c r="S43" s="29">
        <f t="shared" si="103"/>
        <v>22.470278868705737</v>
      </c>
      <c r="T43" s="29">
        <f t="shared" si="103"/>
        <v>21.906926585840484</v>
      </c>
      <c r="U43" s="29">
        <f t="shared" si="103"/>
        <v>22.470279091221908</v>
      </c>
      <c r="V43" s="29">
        <f t="shared" si="103"/>
        <v>24.081392244581803</v>
      </c>
      <c r="W43" s="29">
        <f t="shared" si="103"/>
        <v>26.550206448112686</v>
      </c>
      <c r="X43" s="29">
        <f t="shared" si="103"/>
        <v>29.663335490760385</v>
      </c>
      <c r="Y43" s="29">
        <f t="shared" si="103"/>
        <v>33.240238904637927</v>
      </c>
      <c r="AA43" s="29">
        <f t="shared" si="107"/>
        <v>54.2028016842279</v>
      </c>
      <c r="AB43" s="29">
        <f t="shared" si="108"/>
        <v>52.085926222154669</v>
      </c>
      <c r="AC43" s="29">
        <f t="shared" si="109"/>
        <v>50.378008202188177</v>
      </c>
      <c r="AD43" s="29">
        <f t="shared" si="110"/>
        <v>49.121723406449604</v>
      </c>
      <c r="AE43" s="29">
        <f t="shared" si="111"/>
        <v>48.352287540712474</v>
      </c>
      <c r="AF43" s="29">
        <f t="shared" si="112"/>
        <v>48.093073414159548</v>
      </c>
      <c r="AG43" s="29">
        <f t="shared" si="113"/>
        <v>48.35228764412021</v>
      </c>
      <c r="AH43" s="29">
        <f t="shared" si="114"/>
        <v>49.121723610025533</v>
      </c>
      <c r="AI43" s="29">
        <f t="shared" si="115"/>
        <v>50.378008499937152</v>
      </c>
      <c r="AJ43" s="29">
        <f t="shared" si="116"/>
        <v>52.085926606135558</v>
      </c>
      <c r="AK43" s="29">
        <f t="shared" si="117"/>
        <v>54.202802145458683</v>
      </c>
    </row>
    <row r="44" spans="13:37" x14ac:dyDescent="0.25">
      <c r="M44" s="35">
        <f t="shared" si="105"/>
        <v>-40</v>
      </c>
      <c r="O44" s="29">
        <f t="shared" si="106"/>
        <v>36.728499810035913</v>
      </c>
      <c r="P44" s="29">
        <f t="shared" si="103"/>
        <v>33.525851194202481</v>
      </c>
      <c r="Q44" s="29">
        <f t="shared" si="103"/>
        <v>30.805562781676429</v>
      </c>
      <c r="R44" s="29">
        <f t="shared" si="103"/>
        <v>28.705098820519815</v>
      </c>
      <c r="S44" s="29">
        <f t="shared" si="103"/>
        <v>27.367548269726466</v>
      </c>
      <c r="T44" s="29">
        <f t="shared" si="103"/>
        <v>26.906926585840477</v>
      </c>
      <c r="U44" s="29">
        <f t="shared" si="103"/>
        <v>27.367548452424618</v>
      </c>
      <c r="V44" s="29">
        <f t="shared" si="103"/>
        <v>28.705099168889994</v>
      </c>
      <c r="W44" s="29">
        <f t="shared" si="103"/>
        <v>30.805563268601485</v>
      </c>
      <c r="X44" s="29">
        <f t="shared" si="103"/>
        <v>33.525851790757073</v>
      </c>
      <c r="Y44" s="29">
        <f t="shared" si="103"/>
        <v>36.728500490706246</v>
      </c>
      <c r="AA44" s="29">
        <f t="shared" si="107"/>
        <v>58.684533265259383</v>
      </c>
      <c r="AB44" s="29">
        <f t="shared" si="108"/>
        <v>56.735125315463392</v>
      </c>
      <c r="AC44" s="29">
        <f t="shared" si="109"/>
        <v>55.171319039527546</v>
      </c>
      <c r="AD44" s="29">
        <f t="shared" si="110"/>
        <v>54.02660867166599</v>
      </c>
      <c r="AE44" s="29">
        <f t="shared" si="111"/>
        <v>53.327989316693113</v>
      </c>
      <c r="AF44" s="29">
        <f t="shared" si="112"/>
        <v>53.093073414159548</v>
      </c>
      <c r="AG44" s="29">
        <f t="shared" si="113"/>
        <v>53.327989410452517</v>
      </c>
      <c r="AH44" s="29">
        <f t="shared" si="114"/>
        <v>54.026608856759978</v>
      </c>
      <c r="AI44" s="29">
        <f t="shared" si="115"/>
        <v>55.171319311407949</v>
      </c>
      <c r="AJ44" s="29">
        <f t="shared" si="116"/>
        <v>56.7351256679787</v>
      </c>
      <c r="AK44" s="29">
        <f t="shared" si="117"/>
        <v>58.684533691266012</v>
      </c>
    </row>
    <row r="45" spans="13:37" x14ac:dyDescent="0.25">
      <c r="M45" s="35">
        <f t="shared" si="105"/>
        <v>-45</v>
      </c>
      <c r="O45" s="29">
        <f t="shared" si="106"/>
        <v>40.53457738960914</v>
      </c>
      <c r="P45" s="29">
        <f t="shared" si="103"/>
        <v>37.657030740012054</v>
      </c>
      <c r="Q45" s="29">
        <f t="shared" si="103"/>
        <v>35.256942070381157</v>
      </c>
      <c r="R45" s="29">
        <f t="shared" si="103"/>
        <v>33.437284042730099</v>
      </c>
      <c r="S45" s="29">
        <f t="shared" si="103"/>
        <v>32.296315024383397</v>
      </c>
      <c r="T45" s="29">
        <f t="shared" si="103"/>
        <v>31.906926585840473</v>
      </c>
      <c r="U45" s="29">
        <f t="shared" si="103"/>
        <v>32.296315179199837</v>
      </c>
      <c r="V45" s="29">
        <f t="shared" si="103"/>
        <v>33.437284341797458</v>
      </c>
      <c r="W45" s="29">
        <f t="shared" si="103"/>
        <v>35.256942495829293</v>
      </c>
      <c r="X45" s="29">
        <f t="shared" si="103"/>
        <v>37.657031271121383</v>
      </c>
      <c r="Y45" s="29">
        <f t="shared" si="103"/>
        <v>40.534578006366537</v>
      </c>
      <c r="AA45" s="29">
        <f t="shared" si="107"/>
        <v>63.244012987024547</v>
      </c>
      <c r="AB45" s="29">
        <f t="shared" si="108"/>
        <v>61.43944318353585</v>
      </c>
      <c r="AC45" s="29">
        <f t="shared" si="109"/>
        <v>59.99837646722559</v>
      </c>
      <c r="AD45" s="29">
        <f t="shared" si="110"/>
        <v>58.947478136922278</v>
      </c>
      <c r="AE45" s="29">
        <f t="shared" si="111"/>
        <v>58.307848345680959</v>
      </c>
      <c r="AF45" s="29">
        <f t="shared" si="112"/>
        <v>58.093073414159548</v>
      </c>
      <c r="AG45" s="29">
        <f t="shared" si="113"/>
        <v>58.307848431432717</v>
      </c>
      <c r="AH45" s="29">
        <f t="shared" si="114"/>
        <v>58.947478306564825</v>
      </c>
      <c r="AI45" s="29">
        <f t="shared" si="115"/>
        <v>59.998376717232368</v>
      </c>
      <c r="AJ45" s="29">
        <f t="shared" si="116"/>
        <v>61.439443509059643</v>
      </c>
      <c r="AK45" s="29">
        <f t="shared" si="117"/>
        <v>63.24401338231889</v>
      </c>
    </row>
    <row r="46" spans="13:37" x14ac:dyDescent="0.25">
      <c r="M46" s="35">
        <f t="shared" si="105"/>
        <v>-50</v>
      </c>
      <c r="O46" s="29">
        <f t="shared" si="106"/>
        <v>44.577137974668332</v>
      </c>
      <c r="P46" s="29">
        <f t="shared" si="103"/>
        <v>41.977627732074346</v>
      </c>
      <c r="Q46" s="29">
        <f t="shared" si="103"/>
        <v>39.838690114166873</v>
      </c>
      <c r="R46" s="29">
        <f t="shared" si="103"/>
        <v>38.237693837529186</v>
      </c>
      <c r="S46" s="29">
        <f t="shared" si="103"/>
        <v>37.24407644193392</v>
      </c>
      <c r="T46" s="29">
        <f t="shared" si="103"/>
        <v>36.906926585840473</v>
      </c>
      <c r="U46" s="29">
        <f t="shared" si="103"/>
        <v>37.244076576183474</v>
      </c>
      <c r="V46" s="29">
        <f t="shared" si="103"/>
        <v>38.237694099051247</v>
      </c>
      <c r="W46" s="29">
        <f t="shared" si="103"/>
        <v>39.838690490685288</v>
      </c>
      <c r="X46" s="29">
        <f t="shared" si="103"/>
        <v>41.977628208518624</v>
      </c>
      <c r="Y46" s="29">
        <f t="shared" si="103"/>
        <v>44.577138535493937</v>
      </c>
      <c r="AA46" s="29">
        <f t="shared" si="107"/>
        <v>67.865572368061009</v>
      </c>
      <c r="AB46" s="29">
        <f t="shared" si="108"/>
        <v>66.187127999668675</v>
      </c>
      <c r="AC46" s="29">
        <f t="shared" si="109"/>
        <v>64.851645413547729</v>
      </c>
      <c r="AD46" s="29">
        <f t="shared" si="110"/>
        <v>63.880638012190559</v>
      </c>
      <c r="AE46" s="29">
        <f t="shared" si="111"/>
        <v>63.290883331207546</v>
      </c>
      <c r="AF46" s="29">
        <f t="shared" si="112"/>
        <v>63.093073414159548</v>
      </c>
      <c r="AG46" s="29">
        <f t="shared" si="113"/>
        <v>63.290883410207876</v>
      </c>
      <c r="AH46" s="29">
        <f t="shared" si="114"/>
        <v>63.880638168732524</v>
      </c>
      <c r="AI46" s="29">
        <f t="shared" si="115"/>
        <v>64.851645644844865</v>
      </c>
      <c r="AJ46" s="29">
        <f t="shared" si="116"/>
        <v>66.18712830184225</v>
      </c>
      <c r="AK46" s="29">
        <f t="shared" si="117"/>
        <v>67.865572736436306</v>
      </c>
    </row>
    <row r="47" spans="13:37" x14ac:dyDescent="0.25">
      <c r="O47" s="39" t="s">
        <v>28</v>
      </c>
      <c r="P47" s="56"/>
      <c r="Q47" s="56"/>
      <c r="R47" s="56"/>
      <c r="S47" s="56"/>
      <c r="T47" s="56"/>
      <c r="U47" s="56"/>
      <c r="V47" s="56"/>
      <c r="W47" s="56"/>
      <c r="X47" s="56"/>
      <c r="Y47" s="57"/>
      <c r="AA47" s="45" t="s">
        <v>35</v>
      </c>
      <c r="AB47" s="58"/>
      <c r="AC47" s="58"/>
      <c r="AD47" s="58"/>
      <c r="AE47" s="58"/>
      <c r="AF47" s="58"/>
      <c r="AG47" s="58"/>
      <c r="AH47" s="58"/>
      <c r="AI47" s="58"/>
      <c r="AJ47" s="58"/>
      <c r="AK47" s="59"/>
    </row>
    <row r="49" spans="13:37" x14ac:dyDescent="0.25">
      <c r="O49" s="60" t="s">
        <v>0</v>
      </c>
      <c r="P49" s="54"/>
      <c r="Q49" s="54"/>
      <c r="R49" s="54"/>
      <c r="S49" s="54"/>
      <c r="T49" s="54"/>
      <c r="U49" s="54"/>
      <c r="V49" s="54"/>
      <c r="W49" s="54"/>
      <c r="X49" s="54"/>
      <c r="Y49" s="55"/>
      <c r="AA49" s="60" t="s">
        <v>0</v>
      </c>
      <c r="AB49" s="54"/>
      <c r="AC49" s="54"/>
      <c r="AD49" s="54"/>
      <c r="AE49" s="54"/>
      <c r="AF49" s="54"/>
      <c r="AG49" s="54"/>
      <c r="AH49" s="54"/>
      <c r="AI49" s="54"/>
      <c r="AJ49" s="54"/>
      <c r="AK49" s="55"/>
    </row>
    <row r="50" spans="13:37" x14ac:dyDescent="0.25">
      <c r="M50" s="25" t="s">
        <v>7</v>
      </c>
      <c r="N50" s="31"/>
      <c r="O50" s="28">
        <f>C$5</f>
        <v>-25</v>
      </c>
      <c r="P50" s="28">
        <f t="shared" ref="P50" si="118">D$5</f>
        <v>-20</v>
      </c>
      <c r="Q50" s="28">
        <f t="shared" ref="Q50" si="119">E$5</f>
        <v>-15</v>
      </c>
      <c r="R50" s="28">
        <f t="shared" ref="R50" si="120">F$5</f>
        <v>-10</v>
      </c>
      <c r="S50" s="28">
        <f t="shared" ref="S50" si="121">G$5</f>
        <v>-5</v>
      </c>
      <c r="T50" s="28">
        <f t="shared" ref="T50" si="122">H$5</f>
        <v>9.9999999999999995E-7</v>
      </c>
      <c r="U50" s="28">
        <f t="shared" ref="U50" si="123">I$5</f>
        <v>5.0000010000000001</v>
      </c>
      <c r="V50" s="28">
        <f t="shared" ref="V50" si="124">J$5</f>
        <v>10.000001000000001</v>
      </c>
      <c r="W50" s="28">
        <f t="shared" ref="W50" si="125">K$5</f>
        <v>15.000001000000001</v>
      </c>
      <c r="X50" s="28">
        <f t="shared" ref="X50" si="126">L$5</f>
        <v>20.000001000000001</v>
      </c>
      <c r="Y50" s="28">
        <f t="shared" ref="Y50" si="127">M$5</f>
        <v>25.000001000000001</v>
      </c>
      <c r="AA50" s="28">
        <f>O$5</f>
        <v>-25</v>
      </c>
      <c r="AB50" s="28">
        <f t="shared" ref="AB50" si="128">P$5</f>
        <v>-20</v>
      </c>
      <c r="AC50" s="28">
        <f t="shared" ref="AC50" si="129">Q$5</f>
        <v>-15</v>
      </c>
      <c r="AD50" s="28">
        <f t="shared" ref="AD50" si="130">R$5</f>
        <v>-10</v>
      </c>
      <c r="AE50" s="28">
        <f t="shared" ref="AE50" si="131">S$5</f>
        <v>-5</v>
      </c>
      <c r="AF50" s="28">
        <f t="shared" ref="AF50" si="132">T$5</f>
        <v>9.9999999999999995E-7</v>
      </c>
      <c r="AG50" s="28">
        <f t="shared" ref="AG50" si="133">U$5</f>
        <v>5.0000010000000001</v>
      </c>
      <c r="AH50" s="28">
        <f t="shared" ref="AH50" si="134">V$5</f>
        <v>10.000001000000001</v>
      </c>
      <c r="AI50" s="28">
        <f t="shared" ref="AI50" si="135">W$5</f>
        <v>15.000001000000001</v>
      </c>
      <c r="AJ50" s="28">
        <f t="shared" ref="AJ50" si="136">X$5</f>
        <v>20.000001000000001</v>
      </c>
      <c r="AK50" s="28">
        <f t="shared" ref="AK50" si="137">Y$5</f>
        <v>25.000001000000001</v>
      </c>
    </row>
    <row r="51" spans="13:37" x14ac:dyDescent="0.25">
      <c r="M51" s="35">
        <f>$A6</f>
        <v>0</v>
      </c>
      <c r="O51" s="29">
        <f>SQRT(POWER((C$5-O6),2)+POWER(($A6-O21),2))</f>
        <v>14.223681878393505</v>
      </c>
      <c r="P51" s="29">
        <f t="shared" ref="P51:Y51" si="138">SQRT(POWER((D$5-P6),2)+POWER(($A6-P21),2))</f>
        <v>9.2236818783935046</v>
      </c>
      <c r="Q51" s="29">
        <f t="shared" si="138"/>
        <v>4.2236818783935046</v>
      </c>
      <c r="R51" s="29">
        <f t="shared" si="138"/>
        <v>0.77631812160649538</v>
      </c>
      <c r="S51" s="29">
        <f t="shared" si="138"/>
        <v>5.7763181216064954</v>
      </c>
      <c r="T51" s="29">
        <f t="shared" si="138"/>
        <v>10.776317121606496</v>
      </c>
      <c r="U51" s="29">
        <f t="shared" si="138"/>
        <v>5.7763171216064952</v>
      </c>
      <c r="V51" s="29">
        <f t="shared" si="138"/>
        <v>0.77631712160649435</v>
      </c>
      <c r="W51" s="29">
        <f t="shared" si="138"/>
        <v>4.2236828783935056</v>
      </c>
      <c r="X51" s="29">
        <f t="shared" si="138"/>
        <v>9.2236828783935056</v>
      </c>
      <c r="Y51" s="29">
        <f t="shared" si="138"/>
        <v>14.223682878393506</v>
      </c>
      <c r="AA51" s="29">
        <f>SQRT(POWER((C$5-AA6),2)+POWER(($A6-AA21),2))</f>
        <v>35.776318121606494</v>
      </c>
      <c r="AB51" s="29">
        <f t="shared" ref="AB51:AK51" si="139">SQRT(POWER((D$5-AB6),2)+POWER(($A6-AB21),2))</f>
        <v>30.776318121606494</v>
      </c>
      <c r="AC51" s="29">
        <f t="shared" si="139"/>
        <v>25.776318121606494</v>
      </c>
      <c r="AD51" s="29">
        <f t="shared" si="139"/>
        <v>20.776318121606494</v>
      </c>
      <c r="AE51" s="29">
        <f t="shared" si="139"/>
        <v>15.776318121606495</v>
      </c>
      <c r="AF51" s="29">
        <f t="shared" si="139"/>
        <v>9.9999999999999995E-7</v>
      </c>
      <c r="AG51" s="29">
        <f t="shared" si="139"/>
        <v>15.776319121606495</v>
      </c>
      <c r="AH51" s="29">
        <f t="shared" si="139"/>
        <v>20.776319121606498</v>
      </c>
      <c r="AI51" s="29">
        <f t="shared" si="139"/>
        <v>25.776319121606498</v>
      </c>
      <c r="AJ51" s="29">
        <f t="shared" si="139"/>
        <v>30.776319121606498</v>
      </c>
      <c r="AK51" s="29">
        <f t="shared" si="139"/>
        <v>35.776319121606498</v>
      </c>
    </row>
    <row r="52" spans="13:37" x14ac:dyDescent="0.25">
      <c r="M52" s="35">
        <f t="shared" ref="M52:M61" si="140">$A7</f>
        <v>-5</v>
      </c>
      <c r="O52" s="29">
        <f t="shared" ref="O52:O61" si="141">SQRT(POWER((C$5-O7),2)+POWER(($A7-O22),2))</f>
        <v>14.008454929694548</v>
      </c>
      <c r="P52" s="29">
        <f t="shared" ref="P52:P61" si="142">SQRT(POWER((D$5-P7),2)+POWER(($A7-P22),2))</f>
        <v>8.9239415720033719</v>
      </c>
      <c r="Q52" s="29">
        <f t="shared" ref="Q52:Q61" si="143">SQRT(POWER((E$5-Q7),2)+POWER(($A7-Q22),2))</f>
        <v>3.764032869995642</v>
      </c>
      <c r="R52" s="29">
        <f t="shared" ref="R52:R61" si="144">SQRT(POWER((F$5-R7),2)+POWER(($A7-R22),2))</f>
        <v>1.5908806960705395</v>
      </c>
      <c r="S52" s="29">
        <f t="shared" ref="S52:S61" si="145">SQRT(POWER((G$5-S7),2)+POWER(($A7-S22),2))</f>
        <v>7.3378009291705713</v>
      </c>
      <c r="T52" s="29">
        <f t="shared" ref="T52:T61" si="146">SQRT(POWER((H$5-T7),2)+POWER(($A7-T22),2))</f>
        <v>8.0930723342609578</v>
      </c>
      <c r="U52" s="29">
        <f t="shared" ref="U52:U61" si="147">SQRT(POWER((I$5-U7),2)+POWER(($A7-U22),2))</f>
        <v>3.1203672891732022</v>
      </c>
      <c r="V52" s="29">
        <f t="shared" ref="V52:V61" si="148">SQRT(POWER((J$5-V7),2)+POWER(($A7-V22),2))</f>
        <v>1.1703540547503961</v>
      </c>
      <c r="W52" s="29">
        <f t="shared" ref="W52:W61" si="149">SQRT(POWER((K$5-W7),2)+POWER(($A7-W22),2))</f>
        <v>5.6978385381349552</v>
      </c>
      <c r="X52" s="29">
        <f t="shared" ref="X52:X61" si="150">SQRT(POWER((L$5-X7),2)+POWER(($A7-X22),2))</f>
        <v>10.398552008296267</v>
      </c>
      <c r="Y52" s="29">
        <f t="shared" ref="Y52:Y61" si="151">SQRT(POWER((M$5-Y7),2)+POWER(($A7-Y22),2))</f>
        <v>15.197040432399021</v>
      </c>
      <c r="AA52" s="29">
        <f t="shared" ref="AA52:AA61" si="152">SQRT(POWER((C$5-AA7),2)+POWER(($A7-AA22),2))</f>
        <v>36.981740206233297</v>
      </c>
      <c r="AB52" s="29">
        <f t="shared" ref="AB52:AB61" si="153">SQRT(POWER((D$5-AB7),2)+POWER(($A7-AB22),2))</f>
        <v>32.307114684173236</v>
      </c>
      <c r="AC52" s="29">
        <f t="shared" ref="AC52:AC61" si="154">SQRT(POWER((E$5-AC7),2)+POWER(($A7-AC22),2))</f>
        <v>27.858743731688151</v>
      </c>
      <c r="AD52" s="29">
        <f t="shared" ref="AD52:AD61" si="155">SQRT(POWER((F$5-AD7),2)+POWER(($A7-AD22),2))</f>
        <v>23.95156047106844</v>
      </c>
      <c r="AE52" s="29">
        <f t="shared" ref="AE52:AE61" si="156">SQRT(POWER((G$5-AE7),2)+POWER(($A7-AE22),2))</f>
        <v>21.47993655290152</v>
      </c>
      <c r="AF52" s="29">
        <f t="shared" ref="AF52:AF61" si="157">SQRT(POWER((H$5-AF7),2)+POWER(($A7-AF22),2))</f>
        <v>18.093072334261159</v>
      </c>
      <c r="AG52" s="29">
        <f t="shared" ref="AG52:AG61" si="158">SQRT(POWER((I$5-AG7),2)+POWER(($A7-AG22),2))</f>
        <v>17.262504327117785</v>
      </c>
      <c r="AH52" s="29">
        <f t="shared" ref="AH52:AH61" si="159">SQRT(POWER((J$5-AH7),2)+POWER(($A7-AH22),2))</f>
        <v>21.190327509101902</v>
      </c>
      <c r="AI52" s="29">
        <f t="shared" ref="AI52:AI61" si="160">SQRT(POWER((K$5-AI7),2)+POWER(($A7-AI22),2))</f>
        <v>25.924939960915442</v>
      </c>
      <c r="AJ52" s="29">
        <f t="shared" ref="AJ52:AJ61" si="161">SQRT(POWER((L$5-AJ7),2)+POWER(($A7-AJ22),2))</f>
        <v>30.832506188165347</v>
      </c>
      <c r="AK52" s="29">
        <f t="shared" ref="AK52:AK61" si="162">SQRT(POWER((M$5-AK7),2)+POWER(($A7-AK22),2))</f>
        <v>35.79315666469018</v>
      </c>
    </row>
    <row r="53" spans="13:37" x14ac:dyDescent="0.25">
      <c r="M53" s="35">
        <f t="shared" si="140"/>
        <v>-10</v>
      </c>
      <c r="O53" s="29">
        <f t="shared" si="141"/>
        <v>14.587586765227515</v>
      </c>
      <c r="P53" s="29">
        <f t="shared" si="142"/>
        <v>9.5894591914284089</v>
      </c>
      <c r="Q53" s="29">
        <f t="shared" si="143"/>
        <v>4.587469538256296</v>
      </c>
      <c r="R53" s="29">
        <f t="shared" si="144"/>
        <v>0.26673311730509558</v>
      </c>
      <c r="S53" s="29">
        <f t="shared" si="145"/>
        <v>3.7861182189316556</v>
      </c>
      <c r="T53" s="29">
        <f t="shared" si="146"/>
        <v>3.093072874210248</v>
      </c>
      <c r="U53" s="29">
        <f t="shared" si="147"/>
        <v>0.2127576421867132</v>
      </c>
      <c r="V53" s="29">
        <f t="shared" si="148"/>
        <v>3.9507004491827584</v>
      </c>
      <c r="W53" s="29">
        <f t="shared" si="149"/>
        <v>8.0162314318111729</v>
      </c>
      <c r="X53" s="29">
        <f t="shared" si="150"/>
        <v>12.350693948914563</v>
      </c>
      <c r="Y53" s="29">
        <f t="shared" si="151"/>
        <v>16.868852672497418</v>
      </c>
      <c r="AA53" s="29">
        <f t="shared" si="152"/>
        <v>39.264061306117533</v>
      </c>
      <c r="AB53" s="29">
        <f t="shared" si="153"/>
        <v>35.131900358567385</v>
      </c>
      <c r="AC53" s="29">
        <f t="shared" si="154"/>
        <v>31.468043216383595</v>
      </c>
      <c r="AD53" s="29">
        <f t="shared" si="155"/>
        <v>28.551004364767</v>
      </c>
      <c r="AE53" s="29">
        <f t="shared" si="156"/>
        <v>26.14679799392955</v>
      </c>
      <c r="AF53" s="29">
        <f t="shared" si="157"/>
        <v>23.093072874210346</v>
      </c>
      <c r="AG53" s="29">
        <f t="shared" si="158"/>
        <v>22.147923027238448</v>
      </c>
      <c r="AH53" s="29">
        <f t="shared" si="159"/>
        <v>24.333572212492744</v>
      </c>
      <c r="AI53" s="29">
        <f t="shared" si="160"/>
        <v>28.039282986929326</v>
      </c>
      <c r="AJ53" s="29">
        <f t="shared" si="161"/>
        <v>32.370667389935626</v>
      </c>
      <c r="AK53" s="29">
        <f t="shared" si="162"/>
        <v>36.98279725580101</v>
      </c>
    </row>
    <row r="54" spans="13:37" x14ac:dyDescent="0.25">
      <c r="M54" s="35">
        <f t="shared" si="140"/>
        <v>-15</v>
      </c>
      <c r="O54" s="29">
        <f t="shared" si="141"/>
        <v>15.970824613140884</v>
      </c>
      <c r="P54" s="29">
        <f t="shared" si="142"/>
        <v>11.266159024545473</v>
      </c>
      <c r="Q54" s="29">
        <f t="shared" si="143"/>
        <v>6.8043346945603798</v>
      </c>
      <c r="R54" s="29">
        <f t="shared" si="144"/>
        <v>3.066438617063957</v>
      </c>
      <c r="S54" s="29">
        <f t="shared" si="145"/>
        <v>1.1745631914913299</v>
      </c>
      <c r="T54" s="29">
        <f t="shared" si="146"/>
        <v>1.9069269458066536</v>
      </c>
      <c r="U54" s="29">
        <f t="shared" si="147"/>
        <v>4.3061002670136403</v>
      </c>
      <c r="V54" s="29">
        <f t="shared" si="148"/>
        <v>7.4329031054305847</v>
      </c>
      <c r="W54" s="29">
        <f t="shared" si="149"/>
        <v>11.021768236545055</v>
      </c>
      <c r="X54" s="29">
        <f t="shared" si="150"/>
        <v>14.960018392789651</v>
      </c>
      <c r="Y54" s="29">
        <f t="shared" si="151"/>
        <v>19.153974379344472</v>
      </c>
      <c r="AA54" s="29">
        <f t="shared" si="152"/>
        <v>42.33869433531212</v>
      </c>
      <c r="AB54" s="29">
        <f t="shared" si="153"/>
        <v>38.733840975454527</v>
      </c>
      <c r="AC54" s="29">
        <f t="shared" si="154"/>
        <v>35.622072176632471</v>
      </c>
      <c r="AD54" s="29">
        <f t="shared" si="155"/>
        <v>32.989074137575933</v>
      </c>
      <c r="AE54" s="29">
        <f t="shared" si="156"/>
        <v>30.448213410192462</v>
      </c>
      <c r="AF54" s="29">
        <f t="shared" si="157"/>
        <v>28.093073054193415</v>
      </c>
      <c r="AG54" s="29">
        <f t="shared" si="158"/>
        <v>27.316676967125741</v>
      </c>
      <c r="AH54" s="29">
        <f t="shared" si="159"/>
        <v>28.622610758609742</v>
      </c>
      <c r="AI54" s="29">
        <f t="shared" si="160"/>
        <v>31.404640048861385</v>
      </c>
      <c r="AJ54" s="29">
        <f t="shared" si="161"/>
        <v>35.039983207210362</v>
      </c>
      <c r="AK54" s="29">
        <f t="shared" si="162"/>
        <v>39.155546284094392</v>
      </c>
    </row>
    <row r="55" spans="13:37" x14ac:dyDescent="0.25">
      <c r="M55" s="35">
        <f t="shared" si="140"/>
        <v>-20</v>
      </c>
      <c r="O55" s="29">
        <f t="shared" si="141"/>
        <v>18.121569255416983</v>
      </c>
      <c r="P55" s="29">
        <f t="shared" si="142"/>
        <v>13.875402506425855</v>
      </c>
      <c r="Q55" s="29">
        <f t="shared" si="143"/>
        <v>10.132362847608611</v>
      </c>
      <c r="R55" s="29">
        <f t="shared" si="144"/>
        <v>7.3942216685672921</v>
      </c>
      <c r="S55" s="29">
        <f t="shared" si="145"/>
        <v>6.2780361402908955</v>
      </c>
      <c r="T55" s="29">
        <f t="shared" si="146"/>
        <v>6.9069268558151045</v>
      </c>
      <c r="U55" s="29">
        <f t="shared" si="147"/>
        <v>8.7717018006556291</v>
      </c>
      <c r="V55" s="29">
        <f t="shared" si="148"/>
        <v>11.393097394883638</v>
      </c>
      <c r="W55" s="29">
        <f t="shared" si="149"/>
        <v>14.541680145845978</v>
      </c>
      <c r="X55" s="29">
        <f t="shared" si="150"/>
        <v>18.092836036158943</v>
      </c>
      <c r="Y55" s="29">
        <f t="shared" si="151"/>
        <v>21.952047110746761</v>
      </c>
      <c r="AA55" s="29">
        <f t="shared" si="152"/>
        <v>45.909673118911506</v>
      </c>
      <c r="AB55" s="29">
        <f t="shared" si="153"/>
        <v>42.693139988497947</v>
      </c>
      <c r="AC55" s="29">
        <f t="shared" si="154"/>
        <v>39.867637152391389</v>
      </c>
      <c r="AD55" s="29">
        <f t="shared" si="155"/>
        <v>37.327137881428499</v>
      </c>
      <c r="AE55" s="29">
        <f t="shared" si="156"/>
        <v>34.953020115885714</v>
      </c>
      <c r="AF55" s="29">
        <f t="shared" si="157"/>
        <v>33.093073144184949</v>
      </c>
      <c r="AG55" s="29">
        <f t="shared" si="158"/>
        <v>32.45935494059227</v>
      </c>
      <c r="AH55" s="29">
        <f t="shared" si="159"/>
        <v>33.32826304953938</v>
      </c>
      <c r="AI55" s="29">
        <f t="shared" si="160"/>
        <v>35.458321054154048</v>
      </c>
      <c r="AJ55" s="29">
        <f t="shared" si="161"/>
        <v>38.47570787297844</v>
      </c>
      <c r="AK55" s="29">
        <f t="shared" si="162"/>
        <v>42.079196825319357</v>
      </c>
    </row>
    <row r="56" spans="13:37" x14ac:dyDescent="0.25">
      <c r="M56" s="35">
        <f t="shared" si="140"/>
        <v>-25</v>
      </c>
      <c r="O56" s="29">
        <f t="shared" si="141"/>
        <v>20.946470318291329</v>
      </c>
      <c r="P56" s="29">
        <f t="shared" si="142"/>
        <v>17.22374437823267</v>
      </c>
      <c r="Q56" s="29">
        <f t="shared" si="143"/>
        <v>14.157411053115258</v>
      </c>
      <c r="R56" s="29">
        <f t="shared" si="144"/>
        <v>12.11291522596251</v>
      </c>
      <c r="S56" s="29">
        <f t="shared" si="145"/>
        <v>11.374029159612139</v>
      </c>
      <c r="T56" s="29">
        <f t="shared" si="146"/>
        <v>11.906926801820173</v>
      </c>
      <c r="U56" s="29">
        <f t="shared" si="147"/>
        <v>13.42622528220652</v>
      </c>
      <c r="V56" s="29">
        <f t="shared" si="148"/>
        <v>15.657478604588203</v>
      </c>
      <c r="W56" s="29">
        <f t="shared" si="149"/>
        <v>18.42823233359789</v>
      </c>
      <c r="X56" s="29">
        <f t="shared" si="150"/>
        <v>21.626142679153521</v>
      </c>
      <c r="Y56" s="29">
        <f t="shared" si="151"/>
        <v>25.163903840673463</v>
      </c>
      <c r="AA56" s="29">
        <f t="shared" si="152"/>
        <v>49.764207800363423</v>
      </c>
      <c r="AB56" s="29">
        <f t="shared" si="153"/>
        <v>46.807497996095819</v>
      </c>
      <c r="AC56" s="29">
        <f t="shared" si="154"/>
        <v>44.152107895337743</v>
      </c>
      <c r="AD56" s="29">
        <f t="shared" si="155"/>
        <v>41.738732845382529</v>
      </c>
      <c r="AE56" s="29">
        <f t="shared" si="156"/>
        <v>39.616165976315706</v>
      </c>
      <c r="AF56" s="29">
        <f t="shared" si="157"/>
        <v>38.093073198179866</v>
      </c>
      <c r="AG56" s="29">
        <f t="shared" si="158"/>
        <v>37.563970245953634</v>
      </c>
      <c r="AH56" s="29">
        <f t="shared" si="159"/>
        <v>38.194170209538221</v>
      </c>
      <c r="AI56" s="29">
        <f t="shared" si="160"/>
        <v>39.881287643846647</v>
      </c>
      <c r="AJ56" s="29">
        <f t="shared" si="161"/>
        <v>42.405100944565078</v>
      </c>
      <c r="AK56" s="29">
        <f t="shared" si="162"/>
        <v>45.546775692194871</v>
      </c>
    </row>
    <row r="57" spans="13:37" x14ac:dyDescent="0.25">
      <c r="M57" s="35">
        <f t="shared" si="140"/>
        <v>-30</v>
      </c>
      <c r="O57" s="29">
        <f t="shared" si="141"/>
        <v>24.315982865899997</v>
      </c>
      <c r="P57" s="29">
        <f t="shared" si="142"/>
        <v>21.094194994383905</v>
      </c>
      <c r="Q57" s="29">
        <f t="shared" si="143"/>
        <v>18.574561556066243</v>
      </c>
      <c r="R57" s="29">
        <f t="shared" si="144"/>
        <v>16.985951492333228</v>
      </c>
      <c r="S57" s="29">
        <f t="shared" si="145"/>
        <v>16.44957289871952</v>
      </c>
      <c r="T57" s="29">
        <f t="shared" si="146"/>
        <v>16.90692676582356</v>
      </c>
      <c r="U57" s="29">
        <f t="shared" si="147"/>
        <v>18.186472228318841</v>
      </c>
      <c r="V57" s="29">
        <f t="shared" si="148"/>
        <v>20.11748844185222</v>
      </c>
      <c r="W57" s="29">
        <f t="shared" si="149"/>
        <v>22.573437237448573</v>
      </c>
      <c r="X57" s="29">
        <f t="shared" si="150"/>
        <v>25.460659422171453</v>
      </c>
      <c r="Y57" s="29">
        <f t="shared" si="151"/>
        <v>28.702828328234144</v>
      </c>
      <c r="AA57" s="29">
        <f t="shared" si="152"/>
        <v>53.786513893166543</v>
      </c>
      <c r="AB57" s="29">
        <f t="shared" si="153"/>
        <v>51.016830514895879</v>
      </c>
      <c r="AC57" s="29">
        <f t="shared" si="154"/>
        <v>48.507477768927444</v>
      </c>
      <c r="AD57" s="29">
        <f t="shared" si="155"/>
        <v>46.259601711034357</v>
      </c>
      <c r="AE57" s="29">
        <f t="shared" si="156"/>
        <v>44.378052404262675</v>
      </c>
      <c r="AF57" s="29">
        <f t="shared" si="157"/>
        <v>43.093073234176472</v>
      </c>
      <c r="AG57" s="29">
        <f t="shared" si="158"/>
        <v>42.641153403461367</v>
      </c>
      <c r="AH57" s="29">
        <f t="shared" si="159"/>
        <v>43.128065393970928</v>
      </c>
      <c r="AI57" s="29">
        <f t="shared" si="160"/>
        <v>44.508602981972331</v>
      </c>
      <c r="AJ57" s="29">
        <f t="shared" si="161"/>
        <v>46.650367196508746</v>
      </c>
      <c r="AK57" s="29">
        <f t="shared" si="162"/>
        <v>49.39966971120122</v>
      </c>
    </row>
    <row r="58" spans="13:37" x14ac:dyDescent="0.25">
      <c r="M58" s="35">
        <f t="shared" si="140"/>
        <v>-35</v>
      </c>
      <c r="O58" s="29">
        <f t="shared" si="141"/>
        <v>28.098174371563868</v>
      </c>
      <c r="P58" s="29">
        <f t="shared" si="142"/>
        <v>25.311474607370148</v>
      </c>
      <c r="Q58" s="29">
        <f t="shared" si="143"/>
        <v>23.208648567334862</v>
      </c>
      <c r="R58" s="29">
        <f t="shared" si="144"/>
        <v>21.924630701195412</v>
      </c>
      <c r="S58" s="29">
        <f t="shared" si="145"/>
        <v>21.508208498191703</v>
      </c>
      <c r="T58" s="29">
        <f t="shared" si="146"/>
        <v>21.906926740111679</v>
      </c>
      <c r="U58" s="29">
        <f t="shared" si="147"/>
        <v>23.011037678068558</v>
      </c>
      <c r="V58" s="29">
        <f t="shared" si="148"/>
        <v>24.707541212518361</v>
      </c>
      <c r="W58" s="29">
        <f t="shared" si="149"/>
        <v>26.902976692913111</v>
      </c>
      <c r="X58" s="29">
        <f t="shared" si="150"/>
        <v>29.521506947804554</v>
      </c>
      <c r="Y58" s="29">
        <f t="shared" si="151"/>
        <v>32.498329146979103</v>
      </c>
      <c r="AA58" s="29">
        <f t="shared" si="152"/>
        <v>57.925078298862402</v>
      </c>
      <c r="AB58" s="29">
        <f t="shared" si="153"/>
        <v>55.311102875615347</v>
      </c>
      <c r="AC58" s="29">
        <f t="shared" si="154"/>
        <v>52.949082491304225</v>
      </c>
      <c r="AD58" s="29">
        <f t="shared" si="155"/>
        <v>50.876468191609774</v>
      </c>
      <c r="AE58" s="29">
        <f t="shared" si="156"/>
        <v>49.202469620463056</v>
      </c>
      <c r="AF58" s="29">
        <f t="shared" si="157"/>
        <v>48.093073259888342</v>
      </c>
      <c r="AG58" s="29">
        <f t="shared" si="158"/>
        <v>47.699640723428935</v>
      </c>
      <c r="AH58" s="29">
        <f t="shared" si="159"/>
        <v>48.093558229729105</v>
      </c>
      <c r="AI58" s="29">
        <f t="shared" si="160"/>
        <v>49.254755153564595</v>
      </c>
      <c r="AJ58" s="29">
        <f t="shared" si="161"/>
        <v>51.101071527458842</v>
      </c>
      <c r="AK58" s="29">
        <f t="shared" si="162"/>
        <v>53.524924685923573</v>
      </c>
    </row>
    <row r="59" spans="13:37" x14ac:dyDescent="0.25">
      <c r="M59" s="35">
        <f t="shared" si="140"/>
        <v>-40</v>
      </c>
      <c r="O59" s="29">
        <f t="shared" si="141"/>
        <v>32.181372538173036</v>
      </c>
      <c r="P59" s="29">
        <f t="shared" si="142"/>
        <v>29.754901443565192</v>
      </c>
      <c r="Q59" s="29">
        <f t="shared" si="143"/>
        <v>27.966226059169951</v>
      </c>
      <c r="R59" s="29">
        <f t="shared" si="144"/>
        <v>26.893564268379198</v>
      </c>
      <c r="S59" s="29">
        <f t="shared" si="145"/>
        <v>26.554339993040504</v>
      </c>
      <c r="T59" s="29">
        <f t="shared" si="146"/>
        <v>26.90692672082778</v>
      </c>
      <c r="U59" s="29">
        <f t="shared" si="147"/>
        <v>27.877384569947946</v>
      </c>
      <c r="V59" s="29">
        <f t="shared" si="148"/>
        <v>29.38722982021665</v>
      </c>
      <c r="W59" s="29">
        <f t="shared" si="149"/>
        <v>31.366333914666448</v>
      </c>
      <c r="X59" s="29">
        <f t="shared" si="150"/>
        <v>33.753777102480512</v>
      </c>
      <c r="Y59" s="29">
        <f t="shared" si="151"/>
        <v>36.495285081317483</v>
      </c>
      <c r="AA59" s="29">
        <f t="shared" si="152"/>
        <v>62.158438782393006</v>
      </c>
      <c r="AB59" s="29">
        <f t="shared" si="153"/>
        <v>59.687817656426397</v>
      </c>
      <c r="AC59" s="29">
        <f t="shared" si="154"/>
        <v>57.473811394005359</v>
      </c>
      <c r="AD59" s="29">
        <f t="shared" si="155"/>
        <v>55.568548243974014</v>
      </c>
      <c r="AE59" s="29">
        <f t="shared" si="156"/>
        <v>54.068237489944991</v>
      </c>
      <c r="AF59" s="29">
        <f t="shared" si="157"/>
        <v>53.093073279172245</v>
      </c>
      <c r="AG59" s="29">
        <f t="shared" si="158"/>
        <v>52.745193161107039</v>
      </c>
      <c r="AH59" s="29">
        <f t="shared" si="159"/>
        <v>53.074883177207838</v>
      </c>
      <c r="AI59" s="29">
        <f t="shared" si="160"/>
        <v>54.073704240755767</v>
      </c>
      <c r="AJ59" s="29">
        <f t="shared" si="161"/>
        <v>55.688942891938282</v>
      </c>
      <c r="AK59" s="29">
        <f t="shared" si="162"/>
        <v>57.844527299246458</v>
      </c>
    </row>
    <row r="60" spans="13:37" x14ac:dyDescent="0.25">
      <c r="M60" s="35">
        <f t="shared" si="140"/>
        <v>-45</v>
      </c>
      <c r="O60" s="29">
        <f t="shared" si="141"/>
        <v>36.480702249772229</v>
      </c>
      <c r="P60" s="29">
        <f t="shared" si="142"/>
        <v>34.346938771242392</v>
      </c>
      <c r="Q60" s="29">
        <f t="shared" si="143"/>
        <v>32.797339793175126</v>
      </c>
      <c r="R60" s="29">
        <f t="shared" si="144"/>
        <v>31.877443221133632</v>
      </c>
      <c r="S60" s="29">
        <f t="shared" si="145"/>
        <v>31.591315474545802</v>
      </c>
      <c r="T60" s="29">
        <f t="shared" si="146"/>
        <v>31.906926705829189</v>
      </c>
      <c r="U60" s="29">
        <f t="shared" si="147"/>
        <v>32.772307089265247</v>
      </c>
      <c r="V60" s="29">
        <f t="shared" si="148"/>
        <v>34.130815732412032</v>
      </c>
      <c r="W60" s="29">
        <f t="shared" si="149"/>
        <v>35.928876700693017</v>
      </c>
      <c r="X60" s="29">
        <f t="shared" si="150"/>
        <v>38.117468071575914</v>
      </c>
      <c r="Y60" s="29">
        <f t="shared" si="151"/>
        <v>40.651342166416569</v>
      </c>
      <c r="AA60" s="29">
        <f t="shared" si="152"/>
        <v>66.475599160097772</v>
      </c>
      <c r="AB60" s="29">
        <f t="shared" si="153"/>
        <v>64.141639246718668</v>
      </c>
      <c r="AC60" s="29">
        <f t="shared" si="154"/>
        <v>62.070990011876255</v>
      </c>
      <c r="AD60" s="29">
        <f t="shared" si="155"/>
        <v>60.318001351795246</v>
      </c>
      <c r="AE60" s="29">
        <f t="shared" si="156"/>
        <v>58.962535906828371</v>
      </c>
      <c r="AF60" s="29">
        <f t="shared" si="157"/>
        <v>58.093073294170836</v>
      </c>
      <c r="AG60" s="29">
        <f t="shared" si="158"/>
        <v>57.78154451297199</v>
      </c>
      <c r="AH60" s="29">
        <f t="shared" si="159"/>
        <v>58.064629274377779</v>
      </c>
      <c r="AI60" s="29">
        <f t="shared" si="160"/>
        <v>58.939453736813917</v>
      </c>
      <c r="AJ60" s="29">
        <f t="shared" si="161"/>
        <v>60.371110758662077</v>
      </c>
      <c r="AK60" s="29">
        <f t="shared" si="162"/>
        <v>62.304960214739317</v>
      </c>
    </row>
    <row r="61" spans="13:37" x14ac:dyDescent="0.25">
      <c r="M61" s="35">
        <f t="shared" si="140"/>
        <v>-50</v>
      </c>
      <c r="O61" s="29">
        <f t="shared" si="141"/>
        <v>40.935241331064141</v>
      </c>
      <c r="P61" s="29">
        <f t="shared" si="142"/>
        <v>39.03873926163503</v>
      </c>
      <c r="Q61" s="29">
        <f t="shared" si="143"/>
        <v>37.67440110135815</v>
      </c>
      <c r="R61" s="29">
        <f t="shared" si="144"/>
        <v>36.869126727576067</v>
      </c>
      <c r="S61" s="29">
        <f t="shared" si="145"/>
        <v>36.621496913991471</v>
      </c>
      <c r="T61" s="29">
        <f t="shared" si="146"/>
        <v>36.906926693830314</v>
      </c>
      <c r="U61" s="29">
        <f t="shared" si="147"/>
        <v>37.687592836561109</v>
      </c>
      <c r="V61" s="29">
        <f t="shared" si="148"/>
        <v>38.921322757042176</v>
      </c>
      <c r="W61" s="29">
        <f t="shared" si="149"/>
        <v>40.56645720345189</v>
      </c>
      <c r="X61" s="29">
        <f t="shared" si="150"/>
        <v>42.583302573657733</v>
      </c>
      <c r="Y61" s="29">
        <f t="shared" si="151"/>
        <v>44.934116976499261</v>
      </c>
      <c r="AA61" s="29">
        <f t="shared" si="152"/>
        <v>70.868157543925349</v>
      </c>
      <c r="AB61" s="29">
        <f t="shared" si="153"/>
        <v>68.664556881055049</v>
      </c>
      <c r="AC61" s="29">
        <f t="shared" si="154"/>
        <v>66.728663987747353</v>
      </c>
      <c r="AD61" s="29">
        <f t="shared" si="155"/>
        <v>65.111263544279623</v>
      </c>
      <c r="AE61" s="29">
        <f t="shared" si="156"/>
        <v>63.877259297217428</v>
      </c>
      <c r="AF61" s="29">
        <f t="shared" si="157"/>
        <v>63.093073306169707</v>
      </c>
      <c r="AG61" s="29">
        <f t="shared" si="158"/>
        <v>62.81116357365525</v>
      </c>
      <c r="AH61" s="29">
        <f t="shared" si="159"/>
        <v>63.059067907045815</v>
      </c>
      <c r="AI61" s="29">
        <f t="shared" si="160"/>
        <v>63.836608460349403</v>
      </c>
      <c r="AJ61" s="29">
        <f t="shared" si="161"/>
        <v>65.119994311813713</v>
      </c>
      <c r="AK61" s="29">
        <f t="shared" si="162"/>
        <v>66.869282792917431</v>
      </c>
    </row>
    <row r="62" spans="13:37" x14ac:dyDescent="0.25">
      <c r="O62" s="39" t="s">
        <v>29</v>
      </c>
      <c r="P62" s="56"/>
      <c r="Q62" s="56"/>
      <c r="R62" s="56"/>
      <c r="S62" s="56"/>
      <c r="T62" s="56"/>
      <c r="U62" s="56"/>
      <c r="V62" s="56"/>
      <c r="W62" s="56"/>
      <c r="X62" s="56"/>
      <c r="Y62" s="57"/>
      <c r="AA62" s="45" t="s">
        <v>36</v>
      </c>
      <c r="AB62" s="58"/>
      <c r="AC62" s="58"/>
      <c r="AD62" s="58"/>
      <c r="AE62" s="58"/>
      <c r="AF62" s="58"/>
      <c r="AG62" s="58"/>
      <c r="AH62" s="58"/>
      <c r="AI62" s="58"/>
      <c r="AJ62" s="58"/>
      <c r="AK62" s="59"/>
    </row>
    <row r="64" spans="13:37" x14ac:dyDescent="0.25">
      <c r="O64" s="60" t="s">
        <v>0</v>
      </c>
      <c r="P64" s="54"/>
      <c r="Q64" s="54"/>
      <c r="R64" s="54"/>
      <c r="S64" s="54"/>
      <c r="T64" s="54"/>
      <c r="U64" s="54"/>
      <c r="V64" s="54"/>
      <c r="W64" s="54"/>
      <c r="X64" s="54"/>
      <c r="Y64" s="55"/>
      <c r="AA64" s="60" t="s">
        <v>0</v>
      </c>
      <c r="AB64" s="54"/>
      <c r="AC64" s="54"/>
      <c r="AD64" s="54"/>
      <c r="AE64" s="54"/>
      <c r="AF64" s="54"/>
      <c r="AG64" s="54"/>
      <c r="AH64" s="54"/>
      <c r="AI64" s="54"/>
      <c r="AJ64" s="54"/>
      <c r="AK64" s="55"/>
    </row>
    <row r="65" spans="13:37" x14ac:dyDescent="0.25">
      <c r="M65" s="25" t="s">
        <v>7</v>
      </c>
      <c r="N65" s="31"/>
      <c r="O65" s="28">
        <f>C$5</f>
        <v>-25</v>
      </c>
      <c r="P65" s="28">
        <f t="shared" ref="P65" si="163">D$5</f>
        <v>-20</v>
      </c>
      <c r="Q65" s="28">
        <f t="shared" ref="Q65" si="164">E$5</f>
        <v>-15</v>
      </c>
      <c r="R65" s="28">
        <f t="shared" ref="R65" si="165">F$5</f>
        <v>-10</v>
      </c>
      <c r="S65" s="28">
        <f t="shared" ref="S65" si="166">G$5</f>
        <v>-5</v>
      </c>
      <c r="T65" s="28">
        <f t="shared" ref="T65" si="167">H$5</f>
        <v>9.9999999999999995E-7</v>
      </c>
      <c r="U65" s="28">
        <f t="shared" ref="U65" si="168">I$5</f>
        <v>5.0000010000000001</v>
      </c>
      <c r="V65" s="28">
        <f t="shared" ref="V65" si="169">J$5</f>
        <v>10.000001000000001</v>
      </c>
      <c r="W65" s="28">
        <f t="shared" ref="W65" si="170">K$5</f>
        <v>15.000001000000001</v>
      </c>
      <c r="X65" s="28">
        <f t="shared" ref="X65" si="171">L$5</f>
        <v>20.000001000000001</v>
      </c>
      <c r="Y65" s="28">
        <f t="shared" ref="Y65" si="172">M$5</f>
        <v>25.000001000000001</v>
      </c>
      <c r="AA65" s="28">
        <f>O$5</f>
        <v>-25</v>
      </c>
      <c r="AB65" s="28">
        <f t="shared" ref="AB65" si="173">P$5</f>
        <v>-20</v>
      </c>
      <c r="AC65" s="28">
        <f t="shared" ref="AC65" si="174">Q$5</f>
        <v>-15</v>
      </c>
      <c r="AD65" s="28">
        <f t="shared" ref="AD65" si="175">R$5</f>
        <v>-10</v>
      </c>
      <c r="AE65" s="28">
        <f t="shared" ref="AE65" si="176">S$5</f>
        <v>-5</v>
      </c>
      <c r="AF65" s="28">
        <f t="shared" ref="AF65" si="177">T$5</f>
        <v>9.9999999999999995E-7</v>
      </c>
      <c r="AG65" s="28">
        <f t="shared" ref="AG65" si="178">U$5</f>
        <v>5.0000010000000001</v>
      </c>
      <c r="AH65" s="28">
        <f t="shared" ref="AH65" si="179">V$5</f>
        <v>10.000001000000001</v>
      </c>
      <c r="AI65" s="28">
        <f t="shared" ref="AI65" si="180">W$5</f>
        <v>15.000001000000001</v>
      </c>
      <c r="AJ65" s="28">
        <f t="shared" ref="AJ65" si="181">X$5</f>
        <v>20.000001000000001</v>
      </c>
      <c r="AK65" s="28">
        <f t="shared" ref="AK65" si="182">Y$5</f>
        <v>25.000001000000001</v>
      </c>
    </row>
    <row r="66" spans="13:37" x14ac:dyDescent="0.25">
      <c r="M66" s="35">
        <f>$A6</f>
        <v>0</v>
      </c>
      <c r="O66" s="18">
        <f>(O36-O51)/O51</f>
        <v>0.98409007838709506</v>
      </c>
      <c r="P66" s="18">
        <f t="shared" ref="P66:Y66" si="183">(P36-P51)/P51</f>
        <v>1.5916518481284991</v>
      </c>
      <c r="Q66" s="18">
        <f t="shared" si="183"/>
        <v>3.714018400480581</v>
      </c>
      <c r="R66" s="18"/>
      <c r="S66" s="18"/>
      <c r="T66" s="18"/>
      <c r="U66" s="18"/>
      <c r="V66" s="18"/>
      <c r="W66" s="18">
        <f t="shared" si="183"/>
        <v>3.7140174627568676</v>
      </c>
      <c r="X66" s="18">
        <f t="shared" si="183"/>
        <v>1.5916516578583175</v>
      </c>
      <c r="Y66" s="18">
        <f t="shared" si="183"/>
        <v>0.98409000117593792</v>
      </c>
      <c r="AA66" s="18">
        <f>(AA36-AA51)/AA51</f>
        <v>-0.21118025624858128</v>
      </c>
      <c r="AB66" s="18">
        <f t="shared" ref="AB66:AK66" si="184">(AB36-AB51)/AB51</f>
        <v>-0.22328031273157126</v>
      </c>
      <c r="AC66" s="18">
        <f t="shared" si="184"/>
        <v>-0.22756562831858573</v>
      </c>
      <c r="AD66" s="18"/>
      <c r="AE66" s="18"/>
      <c r="AF66" s="18"/>
      <c r="AG66" s="18"/>
      <c r="AH66" s="18"/>
      <c r="AI66" s="18">
        <f t="shared" si="184"/>
        <v>-0.22756562905816233</v>
      </c>
      <c r="AJ66" s="18">
        <f t="shared" si="184"/>
        <v>-0.22328031078395871</v>
      </c>
      <c r="AK66" s="18">
        <f t="shared" si="184"/>
        <v>-0.21118025353607978</v>
      </c>
    </row>
    <row r="67" spans="13:37" x14ac:dyDescent="0.25">
      <c r="M67" s="35">
        <f t="shared" ref="M67:M76" si="185">$A7</f>
        <v>-5</v>
      </c>
      <c r="O67" s="18">
        <f t="shared" ref="O67:Y67" si="186">(O37-O52)/O52</f>
        <v>0.87581897269601494</v>
      </c>
      <c r="P67" s="18">
        <f t="shared" si="186"/>
        <v>1.417698358565233</v>
      </c>
      <c r="Q67" s="18">
        <f t="shared" si="186"/>
        <v>3.5281212180780823</v>
      </c>
      <c r="R67" s="18"/>
      <c r="S67" s="18"/>
      <c r="T67" s="18"/>
      <c r="U67" s="18"/>
      <c r="V67" s="18"/>
      <c r="W67" s="18">
        <f t="shared" si="186"/>
        <v>1.9913094009548378</v>
      </c>
      <c r="X67" s="18">
        <f t="shared" si="186"/>
        <v>1.0748465555908957</v>
      </c>
      <c r="Y67" s="18">
        <f t="shared" si="186"/>
        <v>0.72910815125866368</v>
      </c>
      <c r="AA67" s="18">
        <f t="shared" ref="AA67:AK67" si="187">(AA37-AA52)/AA52</f>
        <v>-0.16552549718023205</v>
      </c>
      <c r="AB67" s="18">
        <f t="shared" si="187"/>
        <v>-0.16521175230272794</v>
      </c>
      <c r="AC67" s="18">
        <f t="shared" si="187"/>
        <v>-0.15637525648258505</v>
      </c>
      <c r="AD67" s="18"/>
      <c r="AE67" s="18"/>
      <c r="AF67" s="18"/>
      <c r="AG67" s="18"/>
      <c r="AH67" s="18"/>
      <c r="AI67" s="18">
        <f t="shared" si="187"/>
        <v>-9.3447228459169071E-2</v>
      </c>
      <c r="AJ67" s="18">
        <f t="shared" si="187"/>
        <v>-0.12528679205184337</v>
      </c>
      <c r="AK67" s="18">
        <f t="shared" si="187"/>
        <v>-0.13781507534506596</v>
      </c>
    </row>
    <row r="68" spans="13:37" x14ac:dyDescent="0.25">
      <c r="M68" s="35">
        <f t="shared" si="185"/>
        <v>-10</v>
      </c>
      <c r="O68" s="18">
        <f t="shared" ref="O68:Y68" si="188">(O38-O53)/O53</f>
        <v>0.72685282246303318</v>
      </c>
      <c r="P68" s="18">
        <f t="shared" si="188"/>
        <v>1.1104176865756803</v>
      </c>
      <c r="Q68" s="18">
        <f t="shared" si="188"/>
        <v>2.3385690176332412</v>
      </c>
      <c r="R68" s="18">
        <f t="shared" si="188"/>
        <v>38.243085730136407</v>
      </c>
      <c r="S68" s="18"/>
      <c r="T68" s="18"/>
      <c r="U68" s="18"/>
      <c r="V68" s="18">
        <f t="shared" si="188"/>
        <v>1.6495128343582666</v>
      </c>
      <c r="W68" s="18">
        <f t="shared" si="188"/>
        <v>0.91057166692765634</v>
      </c>
      <c r="X68" s="18">
        <f t="shared" si="188"/>
        <v>0.63859337412504535</v>
      </c>
      <c r="Y68" s="18">
        <f t="shared" si="188"/>
        <v>0.49332126256344583</v>
      </c>
      <c r="AA68" s="18">
        <f t="shared" ref="AA68:AK68" si="189">(AA38-AA53)/AA53</f>
        <v>-0.13321089922010804</v>
      </c>
      <c r="AB68" s="18">
        <f t="shared" si="189"/>
        <v>-0.13042574541046792</v>
      </c>
      <c r="AC68" s="18">
        <f t="shared" si="189"/>
        <v>-0.12491963796080703</v>
      </c>
      <c r="AD68" s="18">
        <f t="shared" si="189"/>
        <v>-0.11858601221219806</v>
      </c>
      <c r="AE68" s="18"/>
      <c r="AF68" s="18"/>
      <c r="AG68" s="18"/>
      <c r="AH68" s="18">
        <f t="shared" si="189"/>
        <v>3.4178409569878117E-2</v>
      </c>
      <c r="AI68" s="18">
        <f t="shared" si="189"/>
        <v>-1.7911149582004869E-2</v>
      </c>
      <c r="AJ68" s="18">
        <f t="shared" si="189"/>
        <v>-5.6250637242590121E-2</v>
      </c>
      <c r="AK68" s="18">
        <f t="shared" si="189"/>
        <v>-7.9743457703847831E-2</v>
      </c>
    </row>
    <row r="69" spans="13:37" x14ac:dyDescent="0.25">
      <c r="M69" s="35">
        <f t="shared" si="185"/>
        <v>-15</v>
      </c>
      <c r="O69" s="18">
        <f t="shared" ref="O69:Y69" si="190">(O39-O54)/O54</f>
        <v>0.56990152409756856</v>
      </c>
      <c r="P69" s="18">
        <f t="shared" si="190"/>
        <v>0.78327888883765395</v>
      </c>
      <c r="Q69" s="18">
        <f t="shared" si="190"/>
        <v>1.2222196804716363</v>
      </c>
      <c r="R69" s="18">
        <f t="shared" si="190"/>
        <v>2.3198756638173439</v>
      </c>
      <c r="S69" s="18">
        <f t="shared" si="190"/>
        <v>3.555988175320989</v>
      </c>
      <c r="T69" s="18">
        <f t="shared" si="190"/>
        <v>-1.8876755333540001E-7</v>
      </c>
      <c r="U69" s="18">
        <f t="shared" si="190"/>
        <v>0.24272464971330399</v>
      </c>
      <c r="V69" s="18">
        <f t="shared" si="190"/>
        <v>0.36961235432250017</v>
      </c>
      <c r="W69" s="18">
        <f t="shared" si="190"/>
        <v>0.37189669917462281</v>
      </c>
      <c r="X69" s="18">
        <f t="shared" si="190"/>
        <v>0.34295988245096448</v>
      </c>
      <c r="Y69" s="18">
        <f t="shared" si="190"/>
        <v>0.30900367734680373</v>
      </c>
      <c r="AA69" s="18">
        <f t="shared" ref="AA69:AK69" si="191">(AA39-AA54)/AA54</f>
        <v>-0.11177877818160646</v>
      </c>
      <c r="AB69" s="18">
        <f t="shared" si="191"/>
        <v>-0.1096911748333084</v>
      </c>
      <c r="AC69" s="18">
        <f t="shared" si="191"/>
        <v>-0.10598033519370205</v>
      </c>
      <c r="AD69" s="18">
        <f t="shared" si="191"/>
        <v>-9.6070264468148439E-2</v>
      </c>
      <c r="AE69" s="18">
        <f t="shared" si="191"/>
        <v>-6.2849644134021707E-2</v>
      </c>
      <c r="AF69" s="18">
        <f t="shared" si="191"/>
        <v>1.2813341684231782E-8</v>
      </c>
      <c r="AG69" s="18">
        <f t="shared" si="191"/>
        <v>4.4583652777795725E-2</v>
      </c>
      <c r="AH69" s="18">
        <f t="shared" si="191"/>
        <v>4.1826884607212421E-2</v>
      </c>
      <c r="AI69" s="18">
        <f t="shared" si="191"/>
        <v>1.4080513214410192E-2</v>
      </c>
      <c r="AJ69" s="18">
        <f t="shared" si="191"/>
        <v>-1.5836256853137685E-2</v>
      </c>
      <c r="AK69" s="18">
        <f t="shared" si="191"/>
        <v>-3.9570864248982734E-2</v>
      </c>
    </row>
    <row r="70" spans="13:37" x14ac:dyDescent="0.25">
      <c r="M70" s="35">
        <f t="shared" si="185"/>
        <v>-20</v>
      </c>
      <c r="O70" s="18">
        <f t="shared" ref="O70:Y70" si="192">(O40-O55)/O55</f>
        <v>0.43125405338598793</v>
      </c>
      <c r="P70" s="18">
        <f t="shared" si="192"/>
        <v>0.52493274435236936</v>
      </c>
      <c r="Q70" s="18">
        <f t="shared" si="192"/>
        <v>0.62980753782416088</v>
      </c>
      <c r="R70" s="18">
        <f t="shared" si="192"/>
        <v>0.64363759310547497</v>
      </c>
      <c r="S70" s="18">
        <f t="shared" si="192"/>
        <v>0.358189047819305</v>
      </c>
      <c r="T70" s="18">
        <f t="shared" si="192"/>
        <v>-3.9087510246980674E-8</v>
      </c>
      <c r="U70" s="18">
        <f t="shared" si="192"/>
        <v>-2.7924032562438524E-2</v>
      </c>
      <c r="V70" s="18">
        <f t="shared" si="192"/>
        <v>6.6735507280375306E-2</v>
      </c>
      <c r="W70" s="18">
        <f t="shared" si="192"/>
        <v>0.13561858655311759</v>
      </c>
      <c r="X70" s="18">
        <f t="shared" si="192"/>
        <v>0.169471525970425</v>
      </c>
      <c r="Y70" s="18">
        <f t="shared" si="192"/>
        <v>0.18151032947278309</v>
      </c>
      <c r="AA70" s="18">
        <f t="shared" ref="AA70:AK70" si="193">(AA40-AA55)/AA55</f>
        <v>-9.6601948132255727E-2</v>
      </c>
      <c r="AB70" s="18">
        <f t="shared" si="193"/>
        <v>-9.4299715433122586E-2</v>
      </c>
      <c r="AC70" s="18">
        <f t="shared" si="193"/>
        <v>-8.863700372769967E-2</v>
      </c>
      <c r="AD70" s="18">
        <f t="shared" si="193"/>
        <v>-7.3838356560518986E-2</v>
      </c>
      <c r="AE70" s="18">
        <f t="shared" si="193"/>
        <v>-4.2467161421855935E-2</v>
      </c>
      <c r="AF70" s="18">
        <f t="shared" si="193"/>
        <v>8.1580397520041573E-9</v>
      </c>
      <c r="AG70" s="18">
        <f t="shared" si="193"/>
        <v>3.1094572861706322E-2</v>
      </c>
      <c r="AH70" s="18">
        <f t="shared" si="193"/>
        <v>3.7286689769265392E-2</v>
      </c>
      <c r="AI70" s="18">
        <f t="shared" si="193"/>
        <v>2.4692895268412604E-2</v>
      </c>
      <c r="AJ70" s="18">
        <f t="shared" si="193"/>
        <v>4.9766902671222035E-3</v>
      </c>
      <c r="AK70" s="18">
        <f t="shared" si="193"/>
        <v>-1.4365458721613206E-2</v>
      </c>
    </row>
    <row r="71" spans="13:37" x14ac:dyDescent="0.25">
      <c r="M71" s="35">
        <f t="shared" si="185"/>
        <v>-25</v>
      </c>
      <c r="O71" s="18">
        <f t="shared" ref="O71:Y71" si="194">(O41-O56)/O56</f>
        <v>0.32197454737314879</v>
      </c>
      <c r="P71" s="18">
        <f t="shared" si="194"/>
        <v>0.35139363540664131</v>
      </c>
      <c r="Q71" s="18">
        <f t="shared" si="194"/>
        <v>0.35274507777634095</v>
      </c>
      <c r="R71" s="18">
        <f t="shared" si="194"/>
        <v>0.28368045577593065</v>
      </c>
      <c r="S71" s="18">
        <f t="shared" si="194"/>
        <v>0.13540553771056987</v>
      </c>
      <c r="T71" s="18">
        <f t="shared" si="194"/>
        <v>-1.8138993953000735E-8</v>
      </c>
      <c r="U71" s="18">
        <f t="shared" si="194"/>
        <v>-3.8140965935331651E-2</v>
      </c>
      <c r="V71" s="18">
        <f t="shared" si="194"/>
        <v>-6.9210008943676911E-3</v>
      </c>
      <c r="W71" s="18">
        <f t="shared" si="194"/>
        <v>3.924069073492234E-2</v>
      </c>
      <c r="X71" s="18">
        <f t="shared" si="194"/>
        <v>7.6292695151016332E-2</v>
      </c>
      <c r="Y71" s="18">
        <f t="shared" si="194"/>
        <v>0.10041358035078873</v>
      </c>
      <c r="AA71" s="18">
        <f t="shared" ref="AA71:AK71" si="195">(AA41-AA56)/AA56</f>
        <v>-8.4401269267517218E-2</v>
      </c>
      <c r="AB71" s="18">
        <f t="shared" si="195"/>
        <v>-8.0826637888185685E-2</v>
      </c>
      <c r="AC71" s="18">
        <f t="shared" si="195"/>
        <v>-7.2751327898873064E-2</v>
      </c>
      <c r="AD71" s="18">
        <f t="shared" si="195"/>
        <v>-5.6421247705412785E-2</v>
      </c>
      <c r="AE71" s="18">
        <f t="shared" si="195"/>
        <v>-3.0198536342182298E-2</v>
      </c>
      <c r="AF71" s="18">
        <f t="shared" si="195"/>
        <v>5.6697890485394028E-9</v>
      </c>
      <c r="AG71" s="18">
        <f t="shared" si="195"/>
        <v>2.2783684124064504E-2</v>
      </c>
      <c r="AH71" s="18">
        <f t="shared" si="195"/>
        <v>3.1146415760578219E-2</v>
      </c>
      <c r="AI71" s="18">
        <f t="shared" si="195"/>
        <v>2.6546187485606478E-2</v>
      </c>
      <c r="AJ71" s="18">
        <f t="shared" si="195"/>
        <v>1.4599772471059078E-2</v>
      </c>
      <c r="AK71" s="18">
        <f t="shared" si="195"/>
        <v>3.7917841913454845E-4</v>
      </c>
    </row>
    <row r="72" spans="13:37" x14ac:dyDescent="0.25">
      <c r="M72" s="35">
        <f t="shared" si="185"/>
        <v>-30</v>
      </c>
      <c r="O72" s="18">
        <f t="shared" ref="O72:Y72" si="196">(O42-O57)/O57</f>
        <v>0.24116697670913989</v>
      </c>
      <c r="P72" s="18">
        <f t="shared" si="196"/>
        <v>0.24150870282536771</v>
      </c>
      <c r="Q72" s="18">
        <f t="shared" si="196"/>
        <v>0.21681806310891907</v>
      </c>
      <c r="R72" s="18">
        <f t="shared" si="196"/>
        <v>0.15642132009863557</v>
      </c>
      <c r="S72" s="18">
        <f t="shared" si="196"/>
        <v>7.180735890165045E-2</v>
      </c>
      <c r="T72" s="18">
        <f t="shared" si="196"/>
        <v>-1.0645522660307411E-8</v>
      </c>
      <c r="U72" s="18">
        <f t="shared" si="196"/>
        <v>-3.0555604963437191E-2</v>
      </c>
      <c r="V72" s="18">
        <f t="shared" si="196"/>
        <v>-2.3589996645910976E-2</v>
      </c>
      <c r="W72" s="18">
        <f t="shared" si="196"/>
        <v>1.2592429617380154E-3</v>
      </c>
      <c r="X72" s="18">
        <f t="shared" si="196"/>
        <v>2.8591875570506721E-2</v>
      </c>
      <c r="Y72" s="18">
        <f t="shared" si="196"/>
        <v>5.1471145024783754E-2</v>
      </c>
      <c r="AA72" s="18">
        <f t="shared" ref="AA72:AK72" si="197">(AA42-AA57)/AA57</f>
        <v>-7.3749134223975929E-2</v>
      </c>
      <c r="AB72" s="18">
        <f t="shared" si="197"/>
        <v>-6.8777300139882924E-2</v>
      </c>
      <c r="AC72" s="18">
        <f t="shared" si="197"/>
        <v>-5.9339250808856582E-2</v>
      </c>
      <c r="AD72" s="18">
        <f t="shared" si="197"/>
        <v>-4.36982215780004E-2</v>
      </c>
      <c r="AE72" s="18">
        <f t="shared" si="197"/>
        <v>-2.2440798218058035E-2</v>
      </c>
      <c r="AF72" s="18">
        <f t="shared" si="197"/>
        <v>4.1766128324570673E-9</v>
      </c>
      <c r="AG72" s="18">
        <f t="shared" si="197"/>
        <v>1.7378052364817629E-2</v>
      </c>
      <c r="AH72" s="18">
        <f t="shared" si="197"/>
        <v>2.573902184791901E-2</v>
      </c>
      <c r="AI72" s="18">
        <f t="shared" si="197"/>
        <v>2.517440789393598E-2</v>
      </c>
      <c r="AJ72" s="18">
        <f t="shared" si="197"/>
        <v>1.8384932989857782E-2</v>
      </c>
      <c r="AK72" s="18">
        <f t="shared" si="197"/>
        <v>8.504831179704124E-3</v>
      </c>
    </row>
    <row r="73" spans="13:37" x14ac:dyDescent="0.25">
      <c r="M73" s="35">
        <f t="shared" si="185"/>
        <v>-35</v>
      </c>
      <c r="O73" s="18">
        <f t="shared" ref="O73:Y73" si="198">(O43-O58)/O58</f>
        <v>0.18300348317922932</v>
      </c>
      <c r="P73" s="18">
        <f t="shared" si="198"/>
        <v>0.17193230646032909</v>
      </c>
      <c r="Q73" s="18">
        <f t="shared" si="198"/>
        <v>0.14397896999972404</v>
      </c>
      <c r="R73" s="18">
        <f t="shared" si="198"/>
        <v>9.8371605776255464E-2</v>
      </c>
      <c r="S73" s="18">
        <f t="shared" si="198"/>
        <v>4.4730381453895622E-2</v>
      </c>
      <c r="T73" s="18">
        <f t="shared" si="198"/>
        <v>-7.0421194519887824E-9</v>
      </c>
      <c r="U73" s="18">
        <f t="shared" si="198"/>
        <v>-2.3499965295438976E-2</v>
      </c>
      <c r="V73" s="18">
        <f t="shared" si="198"/>
        <v>-2.5342423292986863E-2</v>
      </c>
      <c r="W73" s="18">
        <f t="shared" si="198"/>
        <v>-1.311268447455307E-2</v>
      </c>
      <c r="X73" s="18">
        <f t="shared" si="198"/>
        <v>4.8042446886804044E-3</v>
      </c>
      <c r="Y73" s="18">
        <f t="shared" si="198"/>
        <v>2.2829166210466201E-2</v>
      </c>
      <c r="AA73" s="18">
        <f t="shared" ref="AA73:AK73" si="199">(AA43-AA58)/AA58</f>
        <v>-6.4260191335945155E-2</v>
      </c>
      <c r="AB73" s="18">
        <f t="shared" si="199"/>
        <v>-5.8309751311839089E-2</v>
      </c>
      <c r="AC73" s="18">
        <f t="shared" si="199"/>
        <v>-4.8557485194163523E-2</v>
      </c>
      <c r="AD73" s="18">
        <f t="shared" si="199"/>
        <v>-3.4490302639552162E-2</v>
      </c>
      <c r="AE73" s="18">
        <f t="shared" si="199"/>
        <v>-1.7279256230605854E-2</v>
      </c>
      <c r="AF73" s="18">
        <f t="shared" si="199"/>
        <v>3.2077635121031743E-9</v>
      </c>
      <c r="AG73" s="18">
        <f t="shared" si="199"/>
        <v>1.3682428437468509E-2</v>
      </c>
      <c r="AH73" s="18">
        <f t="shared" si="199"/>
        <v>2.1378442730005089E-2</v>
      </c>
      <c r="AI73" s="18">
        <f t="shared" si="199"/>
        <v>2.2804972694931099E-2</v>
      </c>
      <c r="AJ73" s="18">
        <f t="shared" si="199"/>
        <v>1.9272689382795243E-2</v>
      </c>
      <c r="AK73" s="18">
        <f t="shared" si="199"/>
        <v>1.2664706461761445E-2</v>
      </c>
    </row>
    <row r="74" spans="13:37" x14ac:dyDescent="0.25">
      <c r="M74" s="35">
        <f t="shared" si="185"/>
        <v>-40</v>
      </c>
      <c r="O74" s="18">
        <f t="shared" ref="O74:Y74" si="200">(O44-O59)/O59</f>
        <v>0.14129687186179354</v>
      </c>
      <c r="P74" s="18">
        <f t="shared" si="200"/>
        <v>0.12673373352586911</v>
      </c>
      <c r="Q74" s="18">
        <f t="shared" si="200"/>
        <v>0.10152734646781117</v>
      </c>
      <c r="R74" s="18">
        <f t="shared" si="200"/>
        <v>6.7359407405532187E-2</v>
      </c>
      <c r="S74" s="18">
        <f t="shared" si="200"/>
        <v>3.0624307623503062E-2</v>
      </c>
      <c r="T74" s="18">
        <f t="shared" si="200"/>
        <v>-5.0168235307465163E-9</v>
      </c>
      <c r="U74" s="18">
        <f t="shared" si="200"/>
        <v>-1.8288520440075125E-2</v>
      </c>
      <c r="V74" s="18">
        <f t="shared" si="200"/>
        <v>-2.3211805110578701E-2</v>
      </c>
      <c r="W74" s="18">
        <f t="shared" si="200"/>
        <v>-1.7878106111812918E-2</v>
      </c>
      <c r="X74" s="18">
        <f t="shared" si="200"/>
        <v>-6.75258685958109E-3</v>
      </c>
      <c r="Y74" s="18">
        <f t="shared" si="200"/>
        <v>6.3902887419325588E-3</v>
      </c>
      <c r="AA74" s="18">
        <f t="shared" ref="AA74:AK74" si="201">(AA44-AA59)/AA59</f>
        <v>-5.5887914580596602E-2</v>
      </c>
      <c r="AB74" s="18">
        <f t="shared" si="201"/>
        <v>-4.9468927779521478E-2</v>
      </c>
      <c r="AC74" s="18">
        <f t="shared" si="201"/>
        <v>-4.006159150805802E-2</v>
      </c>
      <c r="AD74" s="18">
        <f t="shared" si="201"/>
        <v>-2.7748422822531375E-2</v>
      </c>
      <c r="AE74" s="18">
        <f t="shared" si="201"/>
        <v>-1.3690998775196641E-2</v>
      </c>
      <c r="AF74" s="18">
        <f t="shared" si="201"/>
        <v>2.5424654248838684E-9</v>
      </c>
      <c r="AG74" s="18">
        <f t="shared" si="201"/>
        <v>1.1049276994120798E-2</v>
      </c>
      <c r="AH74" s="18">
        <f t="shared" si="201"/>
        <v>1.7931752696929985E-2</v>
      </c>
      <c r="AI74" s="18">
        <f t="shared" si="201"/>
        <v>2.029849972484225E-2</v>
      </c>
      <c r="AJ74" s="18">
        <f t="shared" si="201"/>
        <v>1.8786184863851429E-2</v>
      </c>
      <c r="AK74" s="18">
        <f t="shared" si="201"/>
        <v>1.4521795427144865E-2</v>
      </c>
    </row>
    <row r="75" spans="13:37" x14ac:dyDescent="0.25">
      <c r="M75" s="35">
        <f t="shared" si="185"/>
        <v>-45</v>
      </c>
      <c r="O75" s="18">
        <f t="shared" ref="O75:Y75" si="202">(O45-O60)/O60</f>
        <v>0.11112382409969157</v>
      </c>
      <c r="P75" s="18">
        <f t="shared" si="202"/>
        <v>9.6372255787205624E-2</v>
      </c>
      <c r="Q75" s="18">
        <f t="shared" si="202"/>
        <v>7.4993956604915105E-2</v>
      </c>
      <c r="R75" s="18">
        <f t="shared" si="202"/>
        <v>4.8932431963751306E-2</v>
      </c>
      <c r="S75" s="18">
        <f t="shared" si="202"/>
        <v>2.2316245437947562E-2</v>
      </c>
      <c r="T75" s="18">
        <f t="shared" si="202"/>
        <v>-3.7605851844746445E-9</v>
      </c>
      <c r="U75" s="18">
        <f t="shared" si="202"/>
        <v>-1.4524211211890055E-2</v>
      </c>
      <c r="V75" s="18">
        <f t="shared" si="202"/>
        <v>-2.0319801204047042E-2</v>
      </c>
      <c r="W75" s="18">
        <f t="shared" si="202"/>
        <v>-1.8701787157480596E-2</v>
      </c>
      <c r="X75" s="18">
        <f t="shared" si="202"/>
        <v>-1.2079417226504536E-2</v>
      </c>
      <c r="Y75" s="18">
        <f t="shared" si="202"/>
        <v>-2.8723322239159557E-3</v>
      </c>
      <c r="AA75" s="18">
        <f t="shared" ref="AA75:AK75" si="203">(AA45-AA60)/AA60</f>
        <v>-4.8613118405903696E-2</v>
      </c>
      <c r="AB75" s="18">
        <f t="shared" si="203"/>
        <v>-4.2128578173515507E-2</v>
      </c>
      <c r="AC75" s="18">
        <f t="shared" si="203"/>
        <v>-3.3391017998167974E-2</v>
      </c>
      <c r="AD75" s="18">
        <f t="shared" si="203"/>
        <v>-2.2721628438575194E-2</v>
      </c>
      <c r="AE75" s="18">
        <f t="shared" si="203"/>
        <v>-1.1103449861483886E-2</v>
      </c>
      <c r="AF75" s="18">
        <f t="shared" si="203"/>
        <v>2.0654564390447874E-9</v>
      </c>
      <c r="AG75" s="18">
        <f t="shared" si="203"/>
        <v>9.1085124653005941E-3</v>
      </c>
      <c r="AH75" s="18">
        <f t="shared" si="203"/>
        <v>1.5204592593112819E-2</v>
      </c>
      <c r="AI75" s="18">
        <f t="shared" si="203"/>
        <v>1.7966284267698293E-2</v>
      </c>
      <c r="AJ75" s="18">
        <f t="shared" si="203"/>
        <v>1.7696092335758147E-2</v>
      </c>
      <c r="AK75" s="18">
        <f t="shared" si="203"/>
        <v>1.5071884555307421E-2</v>
      </c>
    </row>
    <row r="76" spans="13:37" x14ac:dyDescent="0.25">
      <c r="M76" s="35">
        <f t="shared" si="185"/>
        <v>-50</v>
      </c>
      <c r="O76" s="18">
        <f t="shared" ref="O76:Y76" si="204">(O46-O61)/O61</f>
        <v>8.8967269403649504E-2</v>
      </c>
      <c r="P76" s="18">
        <f t="shared" si="204"/>
        <v>7.5281336590894532E-2</v>
      </c>
      <c r="Q76" s="18">
        <f t="shared" si="204"/>
        <v>5.744720419008071E-2</v>
      </c>
      <c r="R76" s="18">
        <f t="shared" si="204"/>
        <v>3.7119596568299155E-2</v>
      </c>
      <c r="S76" s="18">
        <f t="shared" si="204"/>
        <v>1.7000384484681958E-2</v>
      </c>
      <c r="T76" s="18">
        <f t="shared" si="204"/>
        <v>-2.926004702728712E-9</v>
      </c>
      <c r="U76" s="18">
        <f t="shared" si="204"/>
        <v>-1.1768229992852588E-2</v>
      </c>
      <c r="V76" s="18">
        <f t="shared" si="204"/>
        <v>-1.7564373704828377E-2</v>
      </c>
      <c r="W76" s="18">
        <f t="shared" si="204"/>
        <v>-1.7940110202787806E-2</v>
      </c>
      <c r="X76" s="18">
        <f t="shared" si="204"/>
        <v>-1.422328303661873E-2</v>
      </c>
      <c r="Y76" s="18">
        <f t="shared" si="204"/>
        <v>-7.9444855051235518E-3</v>
      </c>
      <c r="AA76" s="18">
        <f t="shared" ref="AA76:AK76" si="205">(AA46-AA61)/AA61</f>
        <v>-4.2368607847654061E-2</v>
      </c>
      <c r="AB76" s="18">
        <f t="shared" si="205"/>
        <v>-3.6080169943831827E-2</v>
      </c>
      <c r="AC76" s="18">
        <f t="shared" si="205"/>
        <v>-2.8129119662043293E-2</v>
      </c>
      <c r="AD76" s="18">
        <f t="shared" si="205"/>
        <v>-1.8900347883007429E-2</v>
      </c>
      <c r="AE76" s="18">
        <f t="shared" si="205"/>
        <v>-9.1797295698224403E-3</v>
      </c>
      <c r="AF76" s="18">
        <f t="shared" si="205"/>
        <v>1.7115958283625296E-9</v>
      </c>
      <c r="AG76" s="18">
        <f t="shared" si="205"/>
        <v>7.6374932298473369E-3</v>
      </c>
      <c r="AH76" s="18">
        <f t="shared" si="205"/>
        <v>1.3028582390367241E-2</v>
      </c>
      <c r="AI76" s="18">
        <f t="shared" si="205"/>
        <v>1.5900549997513235E-2</v>
      </c>
      <c r="AJ76" s="18">
        <f t="shared" si="205"/>
        <v>1.6387194152978356E-2</v>
      </c>
      <c r="AK76" s="18">
        <f t="shared" si="205"/>
        <v>1.4899067283317689E-2</v>
      </c>
    </row>
    <row r="77" spans="13:37" x14ac:dyDescent="0.25">
      <c r="O77" s="39" t="s">
        <v>30</v>
      </c>
      <c r="P77" s="56"/>
      <c r="Q77" s="56"/>
      <c r="R77" s="56"/>
      <c r="S77" s="56"/>
      <c r="T77" s="56"/>
      <c r="U77" s="56"/>
      <c r="V77" s="56"/>
      <c r="W77" s="56"/>
      <c r="X77" s="56"/>
      <c r="Y77" s="57"/>
      <c r="AA77" s="45" t="s">
        <v>37</v>
      </c>
      <c r="AB77" s="58"/>
      <c r="AC77" s="58"/>
      <c r="AD77" s="58"/>
      <c r="AE77" s="58"/>
      <c r="AF77" s="58"/>
      <c r="AG77" s="58"/>
      <c r="AH77" s="58"/>
      <c r="AI77" s="58"/>
      <c r="AJ77" s="58"/>
      <c r="AK77" s="59"/>
    </row>
    <row r="79" spans="13:37" x14ac:dyDescent="0.25">
      <c r="O79" s="38"/>
      <c r="AA79" s="38"/>
    </row>
  </sheetData>
  <mergeCells count="23">
    <mergeCell ref="AA49:AK49"/>
    <mergeCell ref="AA62:AK62"/>
    <mergeCell ref="AA64:AK64"/>
    <mergeCell ref="AA77:AK77"/>
    <mergeCell ref="O49:Y49"/>
    <mergeCell ref="O62:Y62"/>
    <mergeCell ref="O64:Y64"/>
    <mergeCell ref="O77:Y77"/>
    <mergeCell ref="C4:M4"/>
    <mergeCell ref="O4:Y4"/>
    <mergeCell ref="AA4:AK4"/>
    <mergeCell ref="O19:Y19"/>
    <mergeCell ref="AA19:AK19"/>
    <mergeCell ref="A5:B5"/>
    <mergeCell ref="C17:M17"/>
    <mergeCell ref="O17:Y17"/>
    <mergeCell ref="AA17:AK17"/>
    <mergeCell ref="O47:Y47"/>
    <mergeCell ref="AA34:AK34"/>
    <mergeCell ref="AA47:AK47"/>
    <mergeCell ref="O32:Y32"/>
    <mergeCell ref="AA32:AK32"/>
    <mergeCell ref="O34:Y34"/>
  </mergeCells>
  <conditionalFormatting sqref="O66:Y76">
    <cfRule type="cellIs" dxfId="5" priority="4" operator="lessThan">
      <formula>0.05</formula>
    </cfRule>
    <cfRule type="cellIs" dxfId="4" priority="5" operator="lessThan">
      <formula>0.1</formula>
    </cfRule>
    <cfRule type="cellIs" dxfId="3" priority="6" operator="lessThan">
      <formula>0.2</formula>
    </cfRule>
  </conditionalFormatting>
  <conditionalFormatting sqref="AA66:AK76">
    <cfRule type="cellIs" dxfId="2" priority="1" operator="between">
      <formula>-0.05</formula>
      <formula>0.05</formula>
    </cfRule>
    <cfRule type="cellIs" dxfId="1" priority="2" operator="between">
      <formula>-0.1</formula>
      <formula>0.1</formula>
    </cfRule>
    <cfRule type="cellIs" dxfId="0" priority="3" operator="between">
      <formula>-0.2</formula>
      <formula>0.2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19</vt:i4>
      </vt:variant>
    </vt:vector>
  </HeadingPairs>
  <TitlesOfParts>
    <vt:vector size="24" baseType="lpstr">
      <vt:lpstr>Dogleg</vt:lpstr>
      <vt:lpstr>Grün</vt:lpstr>
      <vt:lpstr>Ellipse</vt:lpstr>
      <vt:lpstr>Tabelle2</vt:lpstr>
      <vt:lpstr>Tabelle3</vt:lpstr>
      <vt:lpstr>A_Achse</vt:lpstr>
      <vt:lpstr>B_Achse</vt:lpstr>
      <vt:lpstr>CosPhi</vt:lpstr>
      <vt:lpstr>Ellipse!Delta_XY</vt:lpstr>
      <vt:lpstr>Grün!Delta_XY</vt:lpstr>
      <vt:lpstr>Delta_XY</vt:lpstr>
      <vt:lpstr>DogL1</vt:lpstr>
      <vt:lpstr>DogL2</vt:lpstr>
      <vt:lpstr>EllipsenPhi</vt:lpstr>
      <vt:lpstr>EntfAZ</vt:lpstr>
      <vt:lpstr>Ellipse!GrünRadius</vt:lpstr>
      <vt:lpstr>GrünRadius</vt:lpstr>
      <vt:lpstr>K1Stern</vt:lpstr>
      <vt:lpstr>K2Stern</vt:lpstr>
      <vt:lpstr>K3Stern</vt:lpstr>
      <vt:lpstr>SinPhi</vt:lpstr>
      <vt:lpstr>Ellipse!WPhi</vt:lpstr>
      <vt:lpstr>Grün!WPhi</vt:lpstr>
      <vt:lpstr>WPhi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Michael_2</dc:creator>
  <cp:lastModifiedBy>Michael</cp:lastModifiedBy>
  <dcterms:created xsi:type="dcterms:W3CDTF">2015-07-29T11:04:12Z</dcterms:created>
  <dcterms:modified xsi:type="dcterms:W3CDTF">2019-01-04T10:08:44Z</dcterms:modified>
</cp:coreProperties>
</file>