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2515" windowHeight="16170"/>
  </bookViews>
  <sheets>
    <sheet name="Tabelle1" sheetId="1" r:id="rId1"/>
    <sheet name="Tabelle2" sheetId="2" r:id="rId2"/>
    <sheet name="Tabelle3" sheetId="3" r:id="rId3"/>
  </sheets>
  <definedNames>
    <definedName name="Radius_1">Tabelle1!$C$1</definedName>
    <definedName name="Radius_2">Tabelle1!$E$1</definedName>
    <definedName name="Z0_Coax">Tabelle1!$G$2</definedName>
  </definedNames>
  <calcPr calcId="125725"/>
</workbook>
</file>

<file path=xl/calcChain.xml><?xml version="1.0" encoding="utf-8"?>
<calcChain xmlns="http://schemas.openxmlformats.org/spreadsheetml/2006/main">
  <c r="B4" i="1"/>
  <c r="C4"/>
  <c r="D4"/>
  <c r="E4" s="1"/>
  <c r="F4" s="1"/>
  <c r="B5"/>
  <c r="C5"/>
  <c r="D5"/>
  <c r="E5" s="1"/>
  <c r="F5" s="1"/>
  <c r="B6"/>
  <c r="C6"/>
  <c r="D6"/>
  <c r="E6" s="1"/>
  <c r="F6" s="1"/>
  <c r="B7"/>
  <c r="C7"/>
  <c r="D7"/>
  <c r="E7" s="1"/>
  <c r="F7" s="1"/>
  <c r="B8"/>
  <c r="C8"/>
  <c r="D8"/>
  <c r="E8" s="1"/>
  <c r="F8" s="1"/>
  <c r="B9"/>
  <c r="C9"/>
  <c r="D9"/>
  <c r="E9" s="1"/>
  <c r="F9" s="1"/>
  <c r="B10"/>
  <c r="C10"/>
  <c r="D10"/>
  <c r="E10" s="1"/>
  <c r="F10" s="1"/>
  <c r="B11"/>
  <c r="C11"/>
  <c r="D11"/>
  <c r="E11" s="1"/>
  <c r="F11" s="1"/>
  <c r="B12"/>
  <c r="C12"/>
  <c r="D12"/>
  <c r="E12" s="1"/>
  <c r="F12" s="1"/>
  <c r="B13"/>
  <c r="C13"/>
  <c r="D13"/>
  <c r="E13" s="1"/>
  <c r="F13" s="1"/>
  <c r="B14"/>
  <c r="C14"/>
  <c r="D14"/>
  <c r="E14" s="1"/>
  <c r="F14" s="1"/>
  <c r="B15"/>
  <c r="D15" s="1"/>
  <c r="E15" s="1"/>
  <c r="F15" s="1"/>
  <c r="C15"/>
  <c r="B16"/>
  <c r="D16" s="1"/>
  <c r="E16" s="1"/>
  <c r="F16" s="1"/>
  <c r="C16"/>
  <c r="B17"/>
  <c r="D17" s="1"/>
  <c r="E17" s="1"/>
  <c r="F17" s="1"/>
  <c r="C17"/>
  <c r="G2"/>
  <c r="H13" l="1"/>
  <c r="I13" s="1"/>
  <c r="G13"/>
  <c r="G5"/>
  <c r="H5"/>
  <c r="I5" s="1"/>
  <c r="G8"/>
  <c r="H8"/>
  <c r="I8" s="1"/>
  <c r="G11"/>
  <c r="H11"/>
  <c r="I11" s="1"/>
  <c r="G14"/>
  <c r="H14"/>
  <c r="I14" s="1"/>
  <c r="G6"/>
  <c r="H6"/>
  <c r="I6" s="1"/>
  <c r="H17"/>
  <c r="I17" s="1"/>
  <c r="G17"/>
  <c r="G15"/>
  <c r="H15"/>
  <c r="I15" s="1"/>
  <c r="G9"/>
  <c r="H9"/>
  <c r="I9" s="1"/>
  <c r="G12"/>
  <c r="H12"/>
  <c r="I12" s="1"/>
  <c r="G4"/>
  <c r="H4"/>
  <c r="I4" s="1"/>
  <c r="G16"/>
  <c r="H16"/>
  <c r="I16" s="1"/>
  <c r="G7"/>
  <c r="H7"/>
  <c r="I7" s="1"/>
  <c r="G10"/>
  <c r="H10"/>
  <c r="I10" s="1"/>
</calcChain>
</file>

<file path=xl/sharedStrings.xml><?xml version="1.0" encoding="utf-8"?>
<sst xmlns="http://schemas.openxmlformats.org/spreadsheetml/2006/main" count="14" uniqueCount="14">
  <si>
    <t>Radius_1</t>
  </si>
  <si>
    <t>Radius_2</t>
  </si>
  <si>
    <t>s/R1</t>
  </si>
  <si>
    <t>a/r1</t>
  </si>
  <si>
    <t>u1</t>
  </si>
  <si>
    <t>u2</t>
  </si>
  <si>
    <t>u2-u1</t>
  </si>
  <si>
    <t>Z_Leitung</t>
  </si>
  <si>
    <t>Z0(Coax) =</t>
  </si>
  <si>
    <t>S11</t>
  </si>
  <si>
    <t>S11 [dB]</t>
  </si>
  <si>
    <t>Z_Leit / Z0</t>
  </si>
  <si>
    <t xml:space="preserve">Eps = </t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</si>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</sst>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/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center"/>
    </xf>
    <xf numFmtId="165" fontId="0" fillId="2" borderId="1" xfId="0" applyNumberForma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Z_Leit / Z0 vs. s/r1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Tabelle1!$G$3</c:f>
              <c:strCache>
                <c:ptCount val="1"/>
                <c:pt idx="0">
                  <c:v>Z_Leit / Z0</c:v>
                </c:pt>
              </c:strCache>
            </c:strRef>
          </c:tx>
          <c:xVal>
            <c:numRef>
              <c:f>Tabelle1!$A$4:$A$17</c:f>
              <c:numCache>
                <c:formatCode>General</c:formatCode>
                <c:ptCount val="14"/>
                <c:pt idx="0">
                  <c:v>1E-4</c:v>
                </c:pt>
                <c:pt idx="1">
                  <c:v>1E-3</c:v>
                </c:pt>
                <c:pt idx="2">
                  <c:v>0.01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0.71</c:v>
                </c:pt>
                <c:pt idx="12">
                  <c:v>0.71499999999999997</c:v>
                </c:pt>
                <c:pt idx="13">
                  <c:v>0.71799999999999997</c:v>
                </c:pt>
              </c:numCache>
            </c:numRef>
          </c:xVal>
          <c:yVal>
            <c:numRef>
              <c:f>Tabelle1!$G$4:$G$17</c:f>
              <c:numCache>
                <c:formatCode>0.000000</c:formatCode>
                <c:ptCount val="14"/>
                <c:pt idx="0">
                  <c:v>0.99999999142834861</c:v>
                </c:pt>
                <c:pt idx="1">
                  <c:v>0.99999914283433522</c:v>
                </c:pt>
                <c:pt idx="2">
                  <c:v>0.99991427803037369</c:v>
                </c:pt>
                <c:pt idx="3">
                  <c:v>0.99137324479783107</c:v>
                </c:pt>
                <c:pt idx="4">
                  <c:v>0.96480488330621073</c:v>
                </c:pt>
                <c:pt idx="5">
                  <c:v>0.91800464355816758</c:v>
                </c:pt>
                <c:pt idx="6">
                  <c:v>0.84620540864789051</c:v>
                </c:pt>
                <c:pt idx="7">
                  <c:v>0.73965658699333048</c:v>
                </c:pt>
                <c:pt idx="8">
                  <c:v>0.57465580193734045</c:v>
                </c:pt>
                <c:pt idx="9">
                  <c:v>0.44875949867560622</c:v>
                </c:pt>
                <c:pt idx="10">
                  <c:v>0.23909061600754944</c:v>
                </c:pt>
                <c:pt idx="11">
                  <c:v>0.16226420820809689</c:v>
                </c:pt>
                <c:pt idx="12">
                  <c:v>0.10320539145406238</c:v>
                </c:pt>
                <c:pt idx="13">
                  <c:v>3.4054007224599114E-2</c:v>
                </c:pt>
              </c:numCache>
            </c:numRef>
          </c:yVal>
          <c:smooth val="1"/>
        </c:ser>
        <c:axId val="160009216"/>
        <c:axId val="165487360"/>
      </c:scatterChart>
      <c:valAx>
        <c:axId val="160009216"/>
        <c:scaling>
          <c:orientation val="minMax"/>
          <c:min val="0"/>
        </c:scaling>
        <c:axPos val="b"/>
        <c:minorGridlines/>
        <c:numFmt formatCode="General" sourceLinked="1"/>
        <c:tickLblPos val="nextTo"/>
        <c:crossAx val="165487360"/>
        <c:crosses val="autoZero"/>
        <c:crossBetween val="midCat"/>
      </c:valAx>
      <c:valAx>
        <c:axId val="165487360"/>
        <c:scaling>
          <c:orientation val="minMax"/>
          <c:max val="1"/>
        </c:scaling>
        <c:axPos val="l"/>
        <c:majorGridlines/>
        <c:numFmt formatCode="0.0" sourceLinked="0"/>
        <c:tickLblPos val="nextTo"/>
        <c:crossAx val="160009216"/>
        <c:crosses val="autoZero"/>
        <c:crossBetween val="midCat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S11 vs. s/r1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Tabelle1!$H$3</c:f>
              <c:strCache>
                <c:ptCount val="1"/>
                <c:pt idx="0">
                  <c:v>S11</c:v>
                </c:pt>
              </c:strCache>
            </c:strRef>
          </c:tx>
          <c:xVal>
            <c:numRef>
              <c:f>Tabelle1!$A$4:$A$17</c:f>
              <c:numCache>
                <c:formatCode>General</c:formatCode>
                <c:ptCount val="14"/>
                <c:pt idx="0">
                  <c:v>1E-4</c:v>
                </c:pt>
                <c:pt idx="1">
                  <c:v>1E-3</c:v>
                </c:pt>
                <c:pt idx="2">
                  <c:v>0.01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0.71</c:v>
                </c:pt>
                <c:pt idx="12">
                  <c:v>0.71499999999999997</c:v>
                </c:pt>
                <c:pt idx="13">
                  <c:v>0.71799999999999997</c:v>
                </c:pt>
              </c:numCache>
            </c:numRef>
          </c:xVal>
          <c:yVal>
            <c:numRef>
              <c:f>Tabelle1!$H$4:$H$17</c:f>
              <c:numCache>
                <c:formatCode>0.000</c:formatCode>
                <c:ptCount val="14"/>
                <c:pt idx="0">
                  <c:v>4.2858257127072984E-9</c:v>
                </c:pt>
                <c:pt idx="1">
                  <c:v>4.2858301607354588E-7</c:v>
                </c:pt>
                <c:pt idx="2">
                  <c:v>4.2862821955914265E-5</c:v>
                </c:pt>
                <c:pt idx="3">
                  <c:v>4.3320634264345272E-3</c:v>
                </c:pt>
                <c:pt idx="4">
                  <c:v>1.7912779529825805E-2</c:v>
                </c:pt>
                <c:pt idx="5">
                  <c:v>4.2750343028221005E-2</c:v>
                </c:pt>
                <c:pt idx="6">
                  <c:v>8.3303077020419072E-2</c:v>
                </c:pt>
                <c:pt idx="7">
                  <c:v>0.14965218707711975</c:v>
                </c:pt>
                <c:pt idx="8">
                  <c:v>0.27011883964695482</c:v>
                </c:pt>
                <c:pt idx="9">
                  <c:v>0.38049138026588547</c:v>
                </c:pt>
                <c:pt idx="10">
                  <c:v>0.61408695551594317</c:v>
                </c:pt>
                <c:pt idx="11">
                  <c:v>0.72077913599651267</c:v>
                </c:pt>
                <c:pt idx="12">
                  <c:v>0.81289904445076322</c:v>
                </c:pt>
                <c:pt idx="13">
                  <c:v>0.93413495429315119</c:v>
                </c:pt>
              </c:numCache>
            </c:numRef>
          </c:yVal>
          <c:smooth val="1"/>
        </c:ser>
        <c:axId val="167692160"/>
        <c:axId val="167693696"/>
      </c:scatterChart>
      <c:valAx>
        <c:axId val="167692160"/>
        <c:scaling>
          <c:orientation val="minMax"/>
          <c:min val="0"/>
        </c:scaling>
        <c:axPos val="b"/>
        <c:minorGridlines/>
        <c:numFmt formatCode="General" sourceLinked="1"/>
        <c:tickLblPos val="nextTo"/>
        <c:crossAx val="167693696"/>
        <c:crosses val="autoZero"/>
        <c:crossBetween val="midCat"/>
      </c:valAx>
      <c:valAx>
        <c:axId val="167693696"/>
        <c:scaling>
          <c:orientation val="minMax"/>
          <c:max val="1"/>
        </c:scaling>
        <c:axPos val="l"/>
        <c:majorGridlines/>
        <c:numFmt formatCode="0.0" sourceLinked="0"/>
        <c:tickLblPos val="nextTo"/>
        <c:crossAx val="167692160"/>
        <c:crosses val="autoZero"/>
        <c:crossBetween val="midCat"/>
      </c:valAx>
    </c:plotArea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S11 [dB] vs. s/r1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Tabelle1!$I$3</c:f>
              <c:strCache>
                <c:ptCount val="1"/>
                <c:pt idx="0">
                  <c:v>S11 [dB]</c:v>
                </c:pt>
              </c:strCache>
            </c:strRef>
          </c:tx>
          <c:xVal>
            <c:numRef>
              <c:f>Tabelle1!$A$4:$A$17</c:f>
              <c:numCache>
                <c:formatCode>General</c:formatCode>
                <c:ptCount val="14"/>
                <c:pt idx="0">
                  <c:v>1E-4</c:v>
                </c:pt>
                <c:pt idx="1">
                  <c:v>1E-3</c:v>
                </c:pt>
                <c:pt idx="2">
                  <c:v>0.01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0.71</c:v>
                </c:pt>
                <c:pt idx="12">
                  <c:v>0.71499999999999997</c:v>
                </c:pt>
                <c:pt idx="13">
                  <c:v>0.71799999999999997</c:v>
                </c:pt>
              </c:numCache>
            </c:numRef>
          </c:xVal>
          <c:yVal>
            <c:numRef>
              <c:f>Tabelle1!$I$4:$I$17</c:f>
              <c:numCache>
                <c:formatCode>0.00</c:formatCode>
                <c:ptCount val="14"/>
                <c:pt idx="0">
                  <c:v>-167.359309878896</c:v>
                </c:pt>
                <c:pt idx="1">
                  <c:v>-127.35930086428263</c:v>
                </c:pt>
                <c:pt idx="2">
                  <c:v>-87.358384794891123</c:v>
                </c:pt>
                <c:pt idx="3">
                  <c:v>-47.266103868501894</c:v>
                </c:pt>
                <c:pt idx="4">
                  <c:v>-34.936740387089571</c:v>
                </c:pt>
                <c:pt idx="5">
                  <c:v>-27.381207922966073</c:v>
                </c:pt>
                <c:pt idx="6">
                  <c:v>-21.586779129533422</c:v>
                </c:pt>
                <c:pt idx="7">
                  <c:v>-16.49833863647126</c:v>
                </c:pt>
                <c:pt idx="8">
                  <c:v>-11.368902491047097</c:v>
                </c:pt>
                <c:pt idx="9">
                  <c:v>-8.3931035476639178</c:v>
                </c:pt>
                <c:pt idx="10">
                  <c:v>-4.2354025567570446</c:v>
                </c:pt>
                <c:pt idx="11">
                  <c:v>-2.8439558626866219</c:v>
                </c:pt>
                <c:pt idx="12">
                  <c:v>-1.799267739051043</c:v>
                </c:pt>
                <c:pt idx="13">
                  <c:v>-0.59180753597757385</c:v>
                </c:pt>
              </c:numCache>
            </c:numRef>
          </c:yVal>
          <c:smooth val="1"/>
        </c:ser>
        <c:axId val="167455360"/>
        <c:axId val="167457152"/>
      </c:scatterChart>
      <c:valAx>
        <c:axId val="167455360"/>
        <c:scaling>
          <c:orientation val="minMax"/>
          <c:min val="0"/>
        </c:scaling>
        <c:axPos val="b"/>
        <c:minorGridlines/>
        <c:numFmt formatCode="General" sourceLinked="1"/>
        <c:tickLblPos val="nextTo"/>
        <c:crossAx val="167457152"/>
        <c:crosses val="autoZero"/>
        <c:crossBetween val="midCat"/>
      </c:valAx>
      <c:valAx>
        <c:axId val="167457152"/>
        <c:scaling>
          <c:orientation val="minMax"/>
          <c:max val="0"/>
          <c:min val="-40"/>
        </c:scaling>
        <c:axPos val="l"/>
        <c:majorGridlines/>
        <c:numFmt formatCode="0.0" sourceLinked="0"/>
        <c:tickLblPos val="nextTo"/>
        <c:crossAx val="167455360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19</xdr:row>
      <xdr:rowOff>9525</xdr:rowOff>
    </xdr:from>
    <xdr:to>
      <xdr:col>7</xdr:col>
      <xdr:colOff>19050</xdr:colOff>
      <xdr:row>37</xdr:row>
      <xdr:rowOff>9525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6</xdr:col>
      <xdr:colOff>714375</xdr:colOff>
      <xdr:row>56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38</xdr:row>
      <xdr:rowOff>0</xdr:rowOff>
    </xdr:from>
    <xdr:to>
      <xdr:col>12</xdr:col>
      <xdr:colOff>723900</xdr:colOff>
      <xdr:row>56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L11" sqref="L11"/>
    </sheetView>
  </sheetViews>
  <sheetFormatPr baseColWidth="10" defaultRowHeight="15"/>
  <cols>
    <col min="2" max="2" width="11.5703125" customWidth="1"/>
    <col min="3" max="6" width="11.5703125" bestFit="1" customWidth="1"/>
    <col min="7" max="7" width="11.5703125" customWidth="1"/>
    <col min="8" max="8" width="12" bestFit="1" customWidth="1"/>
  </cols>
  <sheetData>
    <row r="1" spans="1:9">
      <c r="B1" s="10" t="s">
        <v>0</v>
      </c>
      <c r="C1" s="11">
        <v>1</v>
      </c>
      <c r="D1" s="10" t="s">
        <v>1</v>
      </c>
      <c r="E1" s="11">
        <v>0.28163484500000002</v>
      </c>
      <c r="F1" s="10" t="s">
        <v>12</v>
      </c>
      <c r="G1" s="11">
        <v>2.2999999999999998</v>
      </c>
    </row>
    <row r="2" spans="1:9">
      <c r="E2" t="s">
        <v>13</v>
      </c>
      <c r="F2" s="9" t="s">
        <v>8</v>
      </c>
      <c r="G2" s="12">
        <f>1/2/PI()/SQRT($G$1)*376*LN(Radius_1/Radius_2)</f>
        <v>49.999999925296741</v>
      </c>
    </row>
    <row r="3" spans="1:9">
      <c r="A3" s="1" t="s">
        <v>2</v>
      </c>
      <c r="B3" s="2" t="s">
        <v>3</v>
      </c>
      <c r="C3" s="2" t="s">
        <v>4</v>
      </c>
      <c r="D3" s="2" t="s">
        <v>5</v>
      </c>
      <c r="E3" s="4" t="s">
        <v>6</v>
      </c>
      <c r="F3" s="4" t="s">
        <v>7</v>
      </c>
      <c r="G3" s="4" t="s">
        <v>11</v>
      </c>
      <c r="H3" s="4" t="s">
        <v>9</v>
      </c>
      <c r="I3" s="4" t="s">
        <v>10</v>
      </c>
    </row>
    <row r="4" spans="1:9">
      <c r="A4" s="3">
        <v>1E-4</v>
      </c>
      <c r="B4" s="5">
        <f t="shared" ref="B4:B17" si="0">SQRT(POWER(((A4*A4+Radius_1*Radius_1-Radius_2*Radius_2)/(2*A4*Radius_1)),2)-1)</f>
        <v>4603.4090117939722</v>
      </c>
      <c r="C4" s="8">
        <f t="shared" ref="C4:C17" si="1">ASINH(B4/Radius_1)</f>
        <v>9.1276995898835711</v>
      </c>
      <c r="D4" s="8">
        <f t="shared" ref="D4:D17" si="2">ASINH(B4/Radius_2)</f>
        <v>10.394843502028795</v>
      </c>
      <c r="E4" s="8">
        <f>D4-C4</f>
        <v>1.2671439121452241</v>
      </c>
      <c r="F4" s="8">
        <f>1/2/PI()/SQRT($G$1)*376*E4</f>
        <v>49.999999496714175</v>
      </c>
      <c r="G4" s="8">
        <f t="shared" ref="G4:G17" si="3">F4/Z0_Coax</f>
        <v>0.99999999142834861</v>
      </c>
      <c r="H4" s="6">
        <f t="shared" ref="H4:H17" si="4">(1-F4/Z0_Coax)/(1+F4/Z0_Coax)</f>
        <v>4.2858257127072984E-9</v>
      </c>
      <c r="I4" s="7">
        <f>20*LOG10(H4)</f>
        <v>-167.359309878896</v>
      </c>
    </row>
    <row r="5" spans="1:9">
      <c r="A5" s="3">
        <v>1E-3</v>
      </c>
      <c r="B5" s="5">
        <f t="shared" si="0"/>
        <v>460.34032088923891</v>
      </c>
      <c r="C5" s="8">
        <f t="shared" si="1"/>
        <v>6.8251144042514813</v>
      </c>
      <c r="D5" s="8">
        <f t="shared" si="2"/>
        <v>8.0922572411059583</v>
      </c>
      <c r="E5" s="8">
        <f>D5-C5</f>
        <v>1.267142836854477</v>
      </c>
      <c r="F5" s="8">
        <f t="shared" ref="F5:F17" si="5">1/2/PI()/SQRT($G$1)*376*E5</f>
        <v>49.999957067013568</v>
      </c>
      <c r="G5" s="8">
        <f t="shared" si="3"/>
        <v>0.99999914283433522</v>
      </c>
      <c r="H5" s="6">
        <f t="shared" si="4"/>
        <v>4.2858301607354588E-7</v>
      </c>
      <c r="I5" s="7">
        <f t="shared" ref="I5:I17" si="6">20*LOG10(H5)</f>
        <v>-127.35930086428263</v>
      </c>
    </row>
    <row r="6" spans="1:9">
      <c r="A6" s="3">
        <v>0.01</v>
      </c>
      <c r="B6" s="8">
        <f t="shared" si="0"/>
        <v>46.028229086719655</v>
      </c>
      <c r="C6" s="8">
        <f t="shared" si="1"/>
        <v>4.5225200463167958</v>
      </c>
      <c r="D6" s="8">
        <f t="shared" si="2"/>
        <v>5.7895553472506558</v>
      </c>
      <c r="E6" s="8">
        <f t="shared" ref="E6:E12" si="7">D6-C6</f>
        <v>1.26703530093386</v>
      </c>
      <c r="F6" s="8">
        <f t="shared" si="5"/>
        <v>49.995713826821827</v>
      </c>
      <c r="G6" s="8">
        <f t="shared" si="3"/>
        <v>0.99991427803037369</v>
      </c>
      <c r="H6" s="6">
        <f t="shared" si="4"/>
        <v>4.2862821955914265E-5</v>
      </c>
      <c r="I6" s="7">
        <f t="shared" si="6"/>
        <v>-87.358384794891123</v>
      </c>
    </row>
    <row r="7" spans="1:9">
      <c r="A7" s="3">
        <v>0.1</v>
      </c>
      <c r="B7" s="8">
        <f t="shared" si="0"/>
        <v>4.5446909660136354</v>
      </c>
      <c r="C7" s="8">
        <f t="shared" si="1"/>
        <v>2.218996944947127</v>
      </c>
      <c r="D7" s="8">
        <f t="shared" si="2"/>
        <v>3.4752095275241719</v>
      </c>
      <c r="E7" s="8">
        <f t="shared" si="7"/>
        <v>1.2562125825770449</v>
      </c>
      <c r="F7" s="8">
        <f t="shared" si="5"/>
        <v>49.568662165832741</v>
      </c>
      <c r="G7" s="8">
        <f t="shared" si="3"/>
        <v>0.99137324479783107</v>
      </c>
      <c r="H7" s="6">
        <f t="shared" si="4"/>
        <v>4.3320634264345272E-3</v>
      </c>
      <c r="I7" s="7">
        <f t="shared" si="6"/>
        <v>-47.266103868501894</v>
      </c>
    </row>
    <row r="8" spans="1:9">
      <c r="A8" s="3">
        <v>0.2</v>
      </c>
      <c r="B8" s="8">
        <f t="shared" si="0"/>
        <v>2.1836173369943217</v>
      </c>
      <c r="C8" s="8">
        <f t="shared" si="1"/>
        <v>1.522860304378334</v>
      </c>
      <c r="D8" s="8">
        <f t="shared" si="2"/>
        <v>2.7454069491470259</v>
      </c>
      <c r="E8" s="8">
        <f t="shared" si="7"/>
        <v>1.2225466447686919</v>
      </c>
      <c r="F8" s="8">
        <f t="shared" si="5"/>
        <v>48.24024409323647</v>
      </c>
      <c r="G8" s="8">
        <f t="shared" si="3"/>
        <v>0.96480488330621073</v>
      </c>
      <c r="H8" s="6">
        <f t="shared" si="4"/>
        <v>1.7912779529825805E-2</v>
      </c>
      <c r="I8" s="7">
        <f t="shared" si="6"/>
        <v>-34.936740387089571</v>
      </c>
    </row>
    <row r="9" spans="1:9">
      <c r="A9" s="3">
        <v>0.3</v>
      </c>
      <c r="B9" s="8">
        <f t="shared" si="0"/>
        <v>1.3555213524648522</v>
      </c>
      <c r="C9" s="8">
        <f t="shared" si="1"/>
        <v>1.1118545689010357</v>
      </c>
      <c r="D9" s="8">
        <f t="shared" si="2"/>
        <v>2.2750985742777363</v>
      </c>
      <c r="E9" s="8">
        <f t="shared" si="7"/>
        <v>1.1632440053767006</v>
      </c>
      <c r="F9" s="8">
        <f t="shared" si="5"/>
        <v>45.900232109330439</v>
      </c>
      <c r="G9" s="8">
        <f t="shared" si="3"/>
        <v>0.91800464355816758</v>
      </c>
      <c r="H9" s="6">
        <f t="shared" si="4"/>
        <v>4.2750343028221005E-2</v>
      </c>
      <c r="I9" s="7">
        <f t="shared" si="6"/>
        <v>-27.381207922966073</v>
      </c>
    </row>
    <row r="10" spans="1:9">
      <c r="A10" s="3">
        <v>0.4</v>
      </c>
      <c r="B10" s="8">
        <f t="shared" si="0"/>
        <v>0.90818602108060942</v>
      </c>
      <c r="C10" s="8">
        <f t="shared" si="1"/>
        <v>0.81493918673704413</v>
      </c>
      <c r="D10" s="8">
        <f t="shared" si="2"/>
        <v>1.8872032279206536</v>
      </c>
      <c r="E10" s="8">
        <f t="shared" si="7"/>
        <v>1.0722640411836095</v>
      </c>
      <c r="F10" s="8">
        <f t="shared" si="5"/>
        <v>42.310270369180223</v>
      </c>
      <c r="G10" s="8">
        <f t="shared" si="3"/>
        <v>0.84620540864789051</v>
      </c>
      <c r="H10" s="6">
        <f t="shared" si="4"/>
        <v>8.3303077020419072E-2</v>
      </c>
      <c r="I10" s="7">
        <f t="shared" si="6"/>
        <v>-21.586779129533422</v>
      </c>
    </row>
    <row r="11" spans="1:9">
      <c r="A11" s="3">
        <v>0.5</v>
      </c>
      <c r="B11" s="8">
        <f t="shared" si="0"/>
        <v>0.60868375189577317</v>
      </c>
      <c r="C11" s="8">
        <f t="shared" si="1"/>
        <v>0.57625687716191221</v>
      </c>
      <c r="D11" s="8">
        <f t="shared" si="2"/>
        <v>1.5135082264824171</v>
      </c>
      <c r="E11" s="8">
        <f t="shared" si="7"/>
        <v>0.93725134932050491</v>
      </c>
      <c r="F11" s="8">
        <f t="shared" si="5"/>
        <v>36.982829294411765</v>
      </c>
      <c r="G11" s="8">
        <f t="shared" si="3"/>
        <v>0.73965658699333048</v>
      </c>
      <c r="H11" s="6">
        <f t="shared" si="4"/>
        <v>0.14965218707711975</v>
      </c>
      <c r="I11" s="7">
        <f t="shared" si="6"/>
        <v>-16.49833863647126</v>
      </c>
    </row>
    <row r="12" spans="1:9">
      <c r="A12" s="3">
        <v>0.6</v>
      </c>
      <c r="B12" s="8">
        <f t="shared" si="0"/>
        <v>0.37281391407472975</v>
      </c>
      <c r="C12" s="8">
        <f t="shared" si="1"/>
        <v>0.36467697353057027</v>
      </c>
      <c r="D12" s="8">
        <f t="shared" si="2"/>
        <v>1.092848580776036</v>
      </c>
      <c r="E12" s="8">
        <f t="shared" si="7"/>
        <v>0.7281716072454657</v>
      </c>
      <c r="F12" s="8">
        <f t="shared" si="5"/>
        <v>28.732790053938359</v>
      </c>
      <c r="G12" s="8">
        <f t="shared" si="3"/>
        <v>0.57465580193734045</v>
      </c>
      <c r="H12" s="6">
        <f t="shared" si="4"/>
        <v>0.27011883964695482</v>
      </c>
      <c r="I12" s="7">
        <f t="shared" si="6"/>
        <v>-11.368902491047097</v>
      </c>
    </row>
    <row r="13" spans="1:9">
      <c r="A13" s="3">
        <v>0.65</v>
      </c>
      <c r="B13" s="8">
        <f t="shared" si="0"/>
        <v>0.259878653612866</v>
      </c>
      <c r="C13" s="8">
        <f t="shared" si="1"/>
        <v>0.25703890501330945</v>
      </c>
      <c r="D13" s="8">
        <f t="shared" si="2"/>
        <v>0.82568177665165499</v>
      </c>
      <c r="E13" s="8">
        <f t="shared" ref="E13:E16" si="8">D13-C13</f>
        <v>0.56864287163834559</v>
      </c>
      <c r="F13" s="8">
        <f t="shared" si="5"/>
        <v>22.437974900256513</v>
      </c>
      <c r="G13" s="8">
        <f t="shared" si="3"/>
        <v>0.44875949867560622</v>
      </c>
      <c r="H13" s="6">
        <f t="shared" si="4"/>
        <v>0.38049138026588547</v>
      </c>
      <c r="I13" s="7">
        <f t="shared" si="6"/>
        <v>-8.3931035476639178</v>
      </c>
    </row>
    <row r="14" spans="1:9">
      <c r="A14" s="3">
        <v>0.7</v>
      </c>
      <c r="B14" s="8">
        <f t="shared" si="0"/>
        <v>0.12376570314961412</v>
      </c>
      <c r="C14" s="8">
        <f t="shared" si="1"/>
        <v>0.12345188872650034</v>
      </c>
      <c r="D14" s="8">
        <f t="shared" si="2"/>
        <v>0.42641410984840461</v>
      </c>
      <c r="E14" s="8">
        <f t="shared" si="8"/>
        <v>0.3029622211219043</v>
      </c>
      <c r="F14" s="8">
        <f t="shared" si="5"/>
        <v>11.954530782516624</v>
      </c>
      <c r="G14" s="8">
        <f t="shared" si="3"/>
        <v>0.23909061600754944</v>
      </c>
      <c r="H14" s="6">
        <f t="shared" si="4"/>
        <v>0.61408695551594317</v>
      </c>
      <c r="I14" s="7">
        <f t="shared" si="6"/>
        <v>-4.2354025567570446</v>
      </c>
    </row>
    <row r="15" spans="1:9">
      <c r="A15" s="3">
        <v>0.71</v>
      </c>
      <c r="B15" s="8">
        <f t="shared" si="0"/>
        <v>8.2135797901492294E-2</v>
      </c>
      <c r="C15" s="8">
        <f t="shared" si="1"/>
        <v>8.2043725169991463E-2</v>
      </c>
      <c r="D15" s="8">
        <f t="shared" si="2"/>
        <v>0.28765583052238186</v>
      </c>
      <c r="E15" s="8">
        <f t="shared" si="8"/>
        <v>0.20561210535239038</v>
      </c>
      <c r="F15" s="8">
        <f t="shared" si="5"/>
        <v>8.1132103982831794</v>
      </c>
      <c r="G15" s="8">
        <f t="shared" si="3"/>
        <v>0.16226420820809689</v>
      </c>
      <c r="H15" s="6">
        <f t="shared" si="4"/>
        <v>0.72077913599651267</v>
      </c>
      <c r="I15" s="7">
        <f t="shared" si="6"/>
        <v>-2.8439558626866219</v>
      </c>
    </row>
    <row r="16" spans="1:9">
      <c r="A16" s="3">
        <v>0.71499999999999997</v>
      </c>
      <c r="B16" s="8">
        <f t="shared" si="0"/>
        <v>5.1658986579329831E-2</v>
      </c>
      <c r="C16" s="8">
        <f t="shared" si="1"/>
        <v>5.1636037494598629E-2</v>
      </c>
      <c r="D16" s="8">
        <f t="shared" si="2"/>
        <v>0.18241212209714552</v>
      </c>
      <c r="E16" s="8">
        <f t="shared" si="8"/>
        <v>0.13077608460254689</v>
      </c>
      <c r="F16" s="8">
        <f t="shared" si="5"/>
        <v>5.1602695649933397</v>
      </c>
      <c r="G16" s="8">
        <f t="shared" si="3"/>
        <v>0.10320539145406238</v>
      </c>
      <c r="H16" s="6">
        <f t="shared" si="4"/>
        <v>0.81289904445076322</v>
      </c>
      <c r="I16" s="7">
        <f t="shared" si="6"/>
        <v>-1.799267739051043</v>
      </c>
    </row>
    <row r="17" spans="1:9">
      <c r="A17" s="3">
        <v>0.71799999999999997</v>
      </c>
      <c r="B17" s="8">
        <f t="shared" si="0"/>
        <v>1.6931322481300772E-2</v>
      </c>
      <c r="C17" s="8">
        <f t="shared" si="1"/>
        <v>1.6930513636169608E-2</v>
      </c>
      <c r="D17" s="8">
        <f t="shared" si="2"/>
        <v>6.0081841944848002E-2</v>
      </c>
      <c r="E17" s="8">
        <f t="shared" ref="E17" si="9">D17-C17</f>
        <v>4.3151328308678391E-2</v>
      </c>
      <c r="F17" s="8">
        <f t="shared" si="5"/>
        <v>1.7027003586860103</v>
      </c>
      <c r="G17" s="8">
        <f t="shared" si="3"/>
        <v>3.4054007224599114E-2</v>
      </c>
      <c r="H17" s="6">
        <f t="shared" si="4"/>
        <v>0.93413495429315119</v>
      </c>
      <c r="I17" s="7">
        <f t="shared" si="6"/>
        <v>-0.59180753597757385</v>
      </c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Radius_1</vt:lpstr>
      <vt:lpstr>Radius_2</vt:lpstr>
      <vt:lpstr>Z0_Coax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2018-01-18T10:23:25Z</dcterms:created>
  <dcterms:modified xsi:type="dcterms:W3CDTF">2018-01-18T17:34:52Z</dcterms:modified>
</cp:coreProperties>
</file>