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15" windowHeight="17595" tabRatio="702"/>
  </bookViews>
  <sheets>
    <sheet name="Kraft-Leiter" sheetId="7" r:id="rId1"/>
    <sheet name="K0-Test" sheetId="2" r:id="rId2"/>
    <sheet name="K1" sheetId="8" r:id="rId3"/>
    <sheet name="K2" sheetId="9" r:id="rId4"/>
    <sheet name="K3" sheetId="10" r:id="rId5"/>
    <sheet name="K4" sheetId="11" r:id="rId6"/>
    <sheet name="K5" sheetId="12" r:id="rId7"/>
    <sheet name="K6" sheetId="13" r:id="rId8"/>
    <sheet name="K7" sheetId="14" r:id="rId9"/>
    <sheet name="K8" sheetId="15" r:id="rId10"/>
    <sheet name="K9" sheetId="16" r:id="rId11"/>
    <sheet name="K10a" sheetId="26" r:id="rId12"/>
    <sheet name="K10b" sheetId="27" r:id="rId13"/>
    <sheet name="K10c" sheetId="28" r:id="rId14"/>
    <sheet name="K11" sheetId="17" r:id="rId15"/>
    <sheet name="K12" sheetId="18" r:id="rId16"/>
    <sheet name="K13" sheetId="19" r:id="rId17"/>
    <sheet name="K14" sheetId="20" r:id="rId18"/>
    <sheet name="K15" sheetId="21" r:id="rId19"/>
    <sheet name="K16" sheetId="22" r:id="rId20"/>
    <sheet name="K17" sheetId="23" r:id="rId21"/>
    <sheet name="K18" sheetId="24" r:id="rId22"/>
    <sheet name="K19" sheetId="25" r:id="rId23"/>
  </sheets>
  <definedNames>
    <definedName name="Abstand_D" localSheetId="2">'K1'!$C$2</definedName>
    <definedName name="Abstand_D" localSheetId="11">K10a!$C$2</definedName>
    <definedName name="Abstand_D" localSheetId="12">K10b!$C$2</definedName>
    <definedName name="Abstand_D" localSheetId="13">K10c!$C$2</definedName>
    <definedName name="Abstand_D" localSheetId="14">'K11'!$C$2</definedName>
    <definedName name="Abstand_D" localSheetId="15">'K12'!$C$2</definedName>
    <definedName name="Abstand_D" localSheetId="16">'K13'!$C$2</definedName>
    <definedName name="Abstand_D" localSheetId="17">'K14'!$C$2</definedName>
    <definedName name="Abstand_D" localSheetId="18">'K15'!$C$2</definedName>
    <definedName name="Abstand_D" localSheetId="19">'K16'!$C$2</definedName>
    <definedName name="Abstand_D" localSheetId="20">'K17'!$C$2</definedName>
    <definedName name="Abstand_D" localSheetId="21">'K18'!$C$2</definedName>
    <definedName name="Abstand_D" localSheetId="22">'K19'!$C$2</definedName>
    <definedName name="Abstand_D" localSheetId="3">'K2'!$C$2</definedName>
    <definedName name="Abstand_D" localSheetId="4">'K3'!$C$2</definedName>
    <definedName name="Abstand_D" localSheetId="5">'K4'!$C$2</definedName>
    <definedName name="Abstand_D" localSheetId="6">'K5'!$C$2</definedName>
    <definedName name="Abstand_D" localSheetId="7">'K6'!$C$2</definedName>
    <definedName name="Abstand_D" localSheetId="8">'K7'!$C$2</definedName>
    <definedName name="Abstand_D" localSheetId="9">'K8'!$C$2</definedName>
    <definedName name="Abstand_D" localSheetId="10">'K9'!$C$2</definedName>
    <definedName name="Abstand_D">'K0-Test'!$C$2</definedName>
    <definedName name="KoorK_a" localSheetId="2">'K1'!$D$2</definedName>
    <definedName name="KoorK_a" localSheetId="11">K10a!$D$2</definedName>
    <definedName name="KoorK_a" localSheetId="12">K10b!$D$2</definedName>
    <definedName name="KoorK_a" localSheetId="13">K10c!$D$2</definedName>
    <definedName name="KoorK_a" localSheetId="14">'K11'!$D$2</definedName>
    <definedName name="KoorK_a" localSheetId="15">'K12'!$D$2</definedName>
    <definedName name="KoorK_a" localSheetId="16">'K13'!$D$2</definedName>
    <definedName name="KoorK_a" localSheetId="17">'K14'!$D$2</definedName>
    <definedName name="KoorK_a" localSheetId="18">'K15'!$D$2</definedName>
    <definedName name="KoorK_a" localSheetId="19">'K16'!$D$2</definedName>
    <definedName name="KoorK_a" localSheetId="20">'K17'!$D$2</definedName>
    <definedName name="KoorK_a" localSheetId="21">'K18'!$D$2</definedName>
    <definedName name="KoorK_a" localSheetId="22">'K19'!$D$2</definedName>
    <definedName name="KoorK_a" localSheetId="3">'K2'!$D$2</definedName>
    <definedName name="KoorK_a" localSheetId="4">'K3'!$D$2</definedName>
    <definedName name="KoorK_a" localSheetId="5">'K4'!$D$2</definedName>
    <definedName name="KoorK_a" localSheetId="6">'K5'!$D$2</definedName>
    <definedName name="KoorK_a" localSheetId="7">'K6'!$D$2</definedName>
    <definedName name="KoorK_a" localSheetId="8">'K7'!$D$2</definedName>
    <definedName name="KoorK_a" localSheetId="9">'K8'!$D$2</definedName>
    <definedName name="KoorK_a" localSheetId="10">'K9'!$D$2</definedName>
    <definedName name="KoorK_a">'K0-Test'!$D$2</definedName>
    <definedName name="KoorK_xu" localSheetId="2">'K1'!$B$14</definedName>
    <definedName name="KoorK_xu" localSheetId="11">K10a!$B$14</definedName>
    <definedName name="KoorK_xu" localSheetId="12">K10b!$B$14</definedName>
    <definedName name="KoorK_xu" localSheetId="13">K10c!$B$14</definedName>
    <definedName name="KoorK_xu" localSheetId="14">'K11'!$B$14</definedName>
    <definedName name="KoorK_xu" localSheetId="15">'K12'!$B$14</definedName>
    <definedName name="KoorK_xu" localSheetId="16">'K13'!$B$14</definedName>
    <definedName name="KoorK_xu" localSheetId="17">'K14'!$B$14</definedName>
    <definedName name="KoorK_xu" localSheetId="18">'K15'!$B$14</definedName>
    <definedName name="KoorK_xu" localSheetId="19">'K16'!$B$14</definedName>
    <definedName name="KoorK_xu" localSheetId="20">'K17'!$B$14</definedName>
    <definedName name="KoorK_xu" localSheetId="21">'K18'!$B$14</definedName>
    <definedName name="KoorK_xu" localSheetId="22">'K19'!$B$14</definedName>
    <definedName name="KoorK_xu" localSheetId="3">'K2'!$B$14</definedName>
    <definedName name="KoorK_xu" localSheetId="4">'K3'!$B$14</definedName>
    <definedName name="KoorK_xu" localSheetId="5">'K4'!$B$14</definedName>
    <definedName name="KoorK_xu" localSheetId="6">'K5'!$B$14</definedName>
    <definedName name="KoorK_xu" localSheetId="7">'K6'!$B$14</definedName>
    <definedName name="KoorK_xu" localSheetId="8">'K7'!$B$14</definedName>
    <definedName name="KoorK_xu" localSheetId="9">'K8'!$B$14</definedName>
    <definedName name="KoorK_xu" localSheetId="10">'K9'!$B$14</definedName>
    <definedName name="KoorK_xu">'K0-Test'!$B$14</definedName>
    <definedName name="KoorK_xv" localSheetId="2">'K1'!$D$14</definedName>
    <definedName name="KoorK_xv" localSheetId="11">K10a!$D$14</definedName>
    <definedName name="KoorK_xv" localSheetId="12">K10b!$D$14</definedName>
    <definedName name="KoorK_xv" localSheetId="13">K10c!$D$14</definedName>
    <definedName name="KoorK_xv" localSheetId="14">'K11'!$D$14</definedName>
    <definedName name="KoorK_xv" localSheetId="15">'K12'!$D$14</definedName>
    <definedName name="KoorK_xv" localSheetId="16">'K13'!$D$14</definedName>
    <definedName name="KoorK_xv" localSheetId="17">'K14'!$D$14</definedName>
    <definedName name="KoorK_xv" localSheetId="18">'K15'!$D$14</definedName>
    <definedName name="KoorK_xv" localSheetId="19">'K16'!$D$14</definedName>
    <definedName name="KoorK_xv" localSheetId="20">'K17'!$D$14</definedName>
    <definedName name="KoorK_xv" localSheetId="21">'K18'!$D$14</definedName>
    <definedName name="KoorK_xv" localSheetId="22">'K19'!$D$14</definedName>
    <definedName name="KoorK_xv" localSheetId="3">'K2'!$D$14</definedName>
    <definedName name="KoorK_xv" localSheetId="4">'K3'!$D$14</definedName>
    <definedName name="KoorK_xv" localSheetId="5">'K4'!$D$14</definedName>
    <definedName name="KoorK_xv" localSheetId="6">'K5'!$D$14</definedName>
    <definedName name="KoorK_xv" localSheetId="7">'K6'!$D$14</definedName>
    <definedName name="KoorK_xv" localSheetId="8">'K7'!$D$14</definedName>
    <definedName name="KoorK_xv" localSheetId="9">'K8'!$D$14</definedName>
    <definedName name="KoorK_xv" localSheetId="10">'K9'!$D$14</definedName>
    <definedName name="KoorK_xv">'K0-Test'!$D$14</definedName>
    <definedName name="KoorK_yu" localSheetId="2">'K1'!$B$15</definedName>
    <definedName name="KoorK_yu" localSheetId="11">K10a!$B$15</definedName>
    <definedName name="KoorK_yu" localSheetId="12">K10b!$B$15</definedName>
    <definedName name="KoorK_yu" localSheetId="13">K10c!$B$15</definedName>
    <definedName name="KoorK_yu" localSheetId="14">'K11'!$B$15</definedName>
    <definedName name="KoorK_yu" localSheetId="15">'K12'!$B$15</definedName>
    <definedName name="KoorK_yu" localSheetId="16">'K13'!$B$15</definedName>
    <definedName name="KoorK_yu" localSheetId="17">'K14'!$B$15</definedName>
    <definedName name="KoorK_yu" localSheetId="18">'K15'!$B$15</definedName>
    <definedName name="KoorK_yu" localSheetId="19">'K16'!$B$15</definedName>
    <definedName name="KoorK_yu" localSheetId="20">'K17'!$B$15</definedName>
    <definedName name="KoorK_yu" localSheetId="21">'K18'!$B$15</definedName>
    <definedName name="KoorK_yu" localSheetId="22">'K19'!$B$15</definedName>
    <definedName name="KoorK_yu" localSheetId="3">'K2'!$B$15</definedName>
    <definedName name="KoorK_yu" localSheetId="4">'K3'!$B$15</definedName>
    <definedName name="KoorK_yu" localSheetId="5">'K4'!$B$15</definedName>
    <definedName name="KoorK_yu" localSheetId="6">'K5'!$B$15</definedName>
    <definedName name="KoorK_yu" localSheetId="7">'K6'!$B$15</definedName>
    <definedName name="KoorK_yu" localSheetId="8">'K7'!$B$15</definedName>
    <definedName name="KoorK_yu" localSheetId="9">'K8'!$B$15</definedName>
    <definedName name="KoorK_yu" localSheetId="10">'K9'!$B$15</definedName>
    <definedName name="KoorK_yu">'K0-Test'!$B$15</definedName>
    <definedName name="KoorK_yv" localSheetId="2">'K1'!$D$15</definedName>
    <definedName name="KoorK_yv" localSheetId="11">K10a!$D$15</definedName>
    <definedName name="KoorK_yv" localSheetId="12">K10b!$D$15</definedName>
    <definedName name="KoorK_yv" localSheetId="13">K10c!$D$15</definedName>
    <definedName name="KoorK_yv" localSheetId="14">'K11'!$D$15</definedName>
    <definedName name="KoorK_yv" localSheetId="15">'K12'!$D$15</definedName>
    <definedName name="KoorK_yv" localSheetId="16">'K13'!$D$15</definedName>
    <definedName name="KoorK_yv" localSheetId="17">'K14'!$D$15</definedName>
    <definedName name="KoorK_yv" localSheetId="18">'K15'!$D$15</definedName>
    <definedName name="KoorK_yv" localSheetId="19">'K16'!$D$15</definedName>
    <definedName name="KoorK_yv" localSheetId="20">'K17'!$D$15</definedName>
    <definedName name="KoorK_yv" localSheetId="21">'K18'!$D$15</definedName>
    <definedName name="KoorK_yv" localSheetId="22">'K19'!$D$15</definedName>
    <definedName name="KoorK_yv" localSheetId="3">'K2'!$D$15</definedName>
    <definedName name="KoorK_yv" localSheetId="4">'K3'!$D$15</definedName>
    <definedName name="KoorK_yv" localSheetId="5">'K4'!$D$15</definedName>
    <definedName name="KoorK_yv" localSheetId="6">'K5'!$D$15</definedName>
    <definedName name="KoorK_yv" localSheetId="7">'K6'!$D$15</definedName>
    <definedName name="KoorK_yv" localSheetId="8">'K7'!$D$15</definedName>
    <definedName name="KoorK_yv" localSheetId="9">'K8'!$D$15</definedName>
    <definedName name="KoorK_yv" localSheetId="10">'K9'!$D$15</definedName>
    <definedName name="KoorK_yv">'K0-Test'!$D$15</definedName>
    <definedName name="Körper_u1" localSheetId="2">'K1'!$B$4</definedName>
    <definedName name="Körper_u1" localSheetId="11">K10a!$B$4</definedName>
    <definedName name="Körper_u1" localSheetId="12">K10b!$B$4</definedName>
    <definedName name="Körper_u1" localSheetId="13">K10c!$B$4</definedName>
    <definedName name="Körper_u1" localSheetId="14">'K11'!$B$4</definedName>
    <definedName name="Körper_u1" localSheetId="15">'K12'!$B$4</definedName>
    <definedName name="Körper_u1" localSheetId="16">'K13'!$B$4</definedName>
    <definedName name="Körper_u1" localSheetId="17">'K14'!$B$4</definedName>
    <definedName name="Körper_u1" localSheetId="18">'K15'!$B$4</definedName>
    <definedName name="Körper_u1" localSheetId="19">'K16'!$B$4</definedName>
    <definedName name="Körper_u1" localSheetId="20">'K17'!$B$4</definedName>
    <definedName name="Körper_u1" localSheetId="21">'K18'!$B$4</definedName>
    <definedName name="Körper_u1" localSheetId="22">'K19'!$B$4</definedName>
    <definedName name="Körper_u1" localSheetId="3">'K2'!$B$4</definedName>
    <definedName name="Körper_u1" localSheetId="4">'K3'!$B$4</definedName>
    <definedName name="Körper_u1" localSheetId="5">'K4'!$B$4</definedName>
    <definedName name="Körper_u1" localSheetId="6">'K5'!$B$4</definedName>
    <definedName name="Körper_u1" localSheetId="7">'K6'!$B$4</definedName>
    <definedName name="Körper_u1" localSheetId="8">'K7'!$B$4</definedName>
    <definedName name="Körper_u1" localSheetId="9">'K8'!$B$4</definedName>
    <definedName name="Körper_u1" localSheetId="10">'K9'!$B$4</definedName>
    <definedName name="Körper_u1">'K0-Test'!$B$4</definedName>
    <definedName name="Körper_u2" localSheetId="2">'K1'!$F$4</definedName>
    <definedName name="Körper_u2" localSheetId="11">K10a!$F$4</definedName>
    <definedName name="Körper_u2" localSheetId="12">K10b!$F$4</definedName>
    <definedName name="Körper_u2" localSheetId="13">K10c!$F$4</definedName>
    <definedName name="Körper_u2" localSheetId="14">'K11'!$F$4</definedName>
    <definedName name="Körper_u2" localSheetId="15">'K12'!$F$4</definedName>
    <definedName name="Körper_u2" localSheetId="16">'K13'!$F$4</definedName>
    <definedName name="Körper_u2" localSheetId="17">'K14'!$F$4</definedName>
    <definedName name="Körper_u2" localSheetId="18">'K15'!$F$4</definedName>
    <definedName name="Körper_u2" localSheetId="19">'K16'!$F$4</definedName>
    <definedName name="Körper_u2" localSheetId="20">'K17'!$F$4</definedName>
    <definedName name="Körper_u2" localSheetId="21">'K18'!$F$4</definedName>
    <definedName name="Körper_u2" localSheetId="22">'K19'!$F$4</definedName>
    <definedName name="Körper_u2" localSheetId="3">'K2'!$F$4</definedName>
    <definedName name="Körper_u2" localSheetId="4">'K3'!$F$4</definedName>
    <definedName name="Körper_u2" localSheetId="5">'K4'!$F$4</definedName>
    <definedName name="Körper_u2" localSheetId="6">'K5'!$F$4</definedName>
    <definedName name="Körper_u2" localSheetId="7">'K6'!$F$4</definedName>
    <definedName name="Körper_u2" localSheetId="8">'K7'!$F$4</definedName>
    <definedName name="Körper_u2" localSheetId="9">'K8'!$F$4</definedName>
    <definedName name="Körper_u2" localSheetId="10">'K9'!$F$4</definedName>
    <definedName name="Körper_u2">'K0-Test'!$F$4</definedName>
    <definedName name="Leiter_u1" localSheetId="2">'K1'!$B$10</definedName>
    <definedName name="Leiter_u1" localSheetId="11">K10a!$B$10</definedName>
    <definedName name="Leiter_u1" localSheetId="12">K10b!$B$10</definedName>
    <definedName name="Leiter_u1" localSheetId="13">K10c!$B$10</definedName>
    <definedName name="Leiter_u1" localSheetId="14">'K11'!$B$10</definedName>
    <definedName name="Leiter_u1" localSheetId="15">'K12'!$B$10</definedName>
    <definedName name="Leiter_u1" localSheetId="16">'K13'!$B$10</definedName>
    <definedName name="Leiter_u1" localSheetId="17">'K14'!$B$10</definedName>
    <definedName name="Leiter_u1" localSheetId="18">'K15'!$B$10</definedName>
    <definedName name="Leiter_u1" localSheetId="19">'K16'!$B$10</definedName>
    <definedName name="Leiter_u1" localSheetId="20">'K17'!$B$10</definedName>
    <definedName name="Leiter_u1" localSheetId="21">'K18'!$B$10</definedName>
    <definedName name="Leiter_u1" localSheetId="22">'K19'!$B$10</definedName>
    <definedName name="Leiter_u1" localSheetId="3">'K2'!$B$10</definedName>
    <definedName name="Leiter_u1" localSheetId="4">'K3'!$B$10</definedName>
    <definedName name="Leiter_u1" localSheetId="5">'K4'!$B$10</definedName>
    <definedName name="Leiter_u1" localSheetId="6">'K5'!$B$10</definedName>
    <definedName name="Leiter_u1" localSheetId="7">'K6'!$B$10</definedName>
    <definedName name="Leiter_u1" localSheetId="8">'K7'!$B$10</definedName>
    <definedName name="Leiter_u1" localSheetId="9">'K8'!$B$10</definedName>
    <definedName name="Leiter_u1" localSheetId="10">'K9'!$B$10</definedName>
    <definedName name="Leiter_u1">'K0-Test'!$B$10</definedName>
    <definedName name="Leiter_u2" localSheetId="2">'K1'!$F$10</definedName>
    <definedName name="Leiter_u2" localSheetId="11">K10a!$F$10</definedName>
    <definedName name="Leiter_u2" localSheetId="12">K10b!$F$10</definedName>
    <definedName name="Leiter_u2" localSheetId="13">K10c!$F$10</definedName>
    <definedName name="Leiter_u2" localSheetId="14">'K11'!$F$10</definedName>
    <definedName name="Leiter_u2" localSheetId="15">'K12'!$F$10</definedName>
    <definedName name="Leiter_u2" localSheetId="16">'K13'!$F$10</definedName>
    <definedName name="Leiter_u2" localSheetId="17">'K14'!$F$10</definedName>
    <definedName name="Leiter_u2" localSheetId="18">'K15'!$F$10</definedName>
    <definedName name="Leiter_u2" localSheetId="19">'K16'!$F$10</definedName>
    <definedName name="Leiter_u2" localSheetId="20">'K17'!$F$10</definedName>
    <definedName name="Leiter_u2" localSheetId="21">'K18'!$F$10</definedName>
    <definedName name="Leiter_u2" localSheetId="22">'K19'!$F$10</definedName>
    <definedName name="Leiter_u2" localSheetId="3">'K2'!$F$10</definedName>
    <definedName name="Leiter_u2" localSheetId="4">'K3'!$F$10</definedName>
    <definedName name="Leiter_u2" localSheetId="5">'K4'!$F$10</definedName>
    <definedName name="Leiter_u2" localSheetId="6">'K5'!$F$10</definedName>
    <definedName name="Leiter_u2" localSheetId="7">'K6'!$F$10</definedName>
    <definedName name="Leiter_u2" localSheetId="8">'K7'!$F$10</definedName>
    <definedName name="Leiter_u2" localSheetId="9">'K8'!$F$10</definedName>
    <definedName name="Leiter_u2" localSheetId="10">'K9'!$F$10</definedName>
    <definedName name="Leiter_u2">'K0-Test'!$F$10</definedName>
    <definedName name="Leiter_v1" localSheetId="2">'K1'!$B$11</definedName>
    <definedName name="Leiter_v1" localSheetId="11">K10a!$B$11</definedName>
    <definedName name="Leiter_v1" localSheetId="12">K10b!$B$11</definedName>
    <definedName name="Leiter_v1" localSheetId="13">K10c!$B$11</definedName>
    <definedName name="Leiter_v1" localSheetId="14">'K11'!$B$11</definedName>
    <definedName name="Leiter_v1" localSheetId="15">'K12'!$B$11</definedName>
    <definedName name="Leiter_v1" localSheetId="16">'K13'!$B$11</definedName>
    <definedName name="Leiter_v1" localSheetId="17">'K14'!$B$11</definedName>
    <definedName name="Leiter_v1" localSheetId="18">'K15'!$B$11</definedName>
    <definedName name="Leiter_v1" localSheetId="19">'K16'!$B$11</definedName>
    <definedName name="Leiter_v1" localSheetId="20">'K17'!$B$11</definedName>
    <definedName name="Leiter_v1" localSheetId="21">'K18'!$B$11</definedName>
    <definedName name="Leiter_v1" localSheetId="22">'K19'!$B$11</definedName>
    <definedName name="Leiter_v1" localSheetId="3">'K2'!$B$11</definedName>
    <definedName name="Leiter_v1" localSheetId="4">'K3'!$B$11</definedName>
    <definedName name="Leiter_v1" localSheetId="5">'K4'!$B$11</definedName>
    <definedName name="Leiter_v1" localSheetId="6">'K5'!$B$11</definedName>
    <definedName name="Leiter_v1" localSheetId="7">'K6'!$B$11</definedName>
    <definedName name="Leiter_v1" localSheetId="8">'K7'!$B$11</definedName>
    <definedName name="Leiter_v1" localSheetId="9">'K8'!$B$11</definedName>
    <definedName name="Leiter_v1" localSheetId="10">'K9'!$B$11</definedName>
    <definedName name="Leiter_v1">'K0-Test'!$B$11</definedName>
    <definedName name="Leiter_v2" localSheetId="2">'K1'!$F$11</definedName>
    <definedName name="Leiter_v2" localSheetId="11">K10a!$F$11</definedName>
    <definedName name="Leiter_v2" localSheetId="12">K10b!$F$11</definedName>
    <definedName name="Leiter_v2" localSheetId="13">K10c!$F$11</definedName>
    <definedName name="Leiter_v2" localSheetId="14">'K11'!$F$11</definedName>
    <definedName name="Leiter_v2" localSheetId="15">'K12'!$F$11</definedName>
    <definedName name="Leiter_v2" localSheetId="16">'K13'!$F$11</definedName>
    <definedName name="Leiter_v2" localSheetId="17">'K14'!$F$11</definedName>
    <definedName name="Leiter_v2" localSheetId="18">'K15'!$F$11</definedName>
    <definedName name="Leiter_v2" localSheetId="19">'K16'!$F$11</definedName>
    <definedName name="Leiter_v2" localSheetId="20">'K17'!$F$11</definedName>
    <definedName name="Leiter_v2" localSheetId="21">'K18'!$F$11</definedName>
    <definedName name="Leiter_v2" localSheetId="22">'K19'!$F$11</definedName>
    <definedName name="Leiter_v2" localSheetId="3">'K2'!$F$11</definedName>
    <definedName name="Leiter_v2" localSheetId="4">'K3'!$F$11</definedName>
    <definedName name="Leiter_v2" localSheetId="5">'K4'!$F$11</definedName>
    <definedName name="Leiter_v2" localSheetId="6">'K5'!$F$11</definedName>
    <definedName name="Leiter_v2" localSheetId="7">'K6'!$F$11</definedName>
    <definedName name="Leiter_v2" localSheetId="8">'K7'!$F$11</definedName>
    <definedName name="Leiter_v2" localSheetId="9">'K8'!$F$11</definedName>
    <definedName name="Leiter_v2" localSheetId="10">'K9'!$F$11</definedName>
    <definedName name="Leiter_v2">'K0-Test'!$F$11</definedName>
    <definedName name="Leiterort_x1" localSheetId="2">'K1'!$B$8</definedName>
    <definedName name="Leiterort_x1" localSheetId="11">K10a!$B$8</definedName>
    <definedName name="Leiterort_x1" localSheetId="12">K10b!$B$8</definedName>
    <definedName name="Leiterort_x1" localSheetId="13">K10c!$B$8</definedName>
    <definedName name="Leiterort_x1" localSheetId="14">'K11'!$B$8</definedName>
    <definedName name="Leiterort_x1" localSheetId="15">'K12'!$B$8</definedName>
    <definedName name="Leiterort_x1" localSheetId="16">'K13'!$B$8</definedName>
    <definedName name="Leiterort_x1" localSheetId="17">'K14'!$B$8</definedName>
    <definedName name="Leiterort_x1" localSheetId="18">'K15'!$B$8</definedName>
    <definedName name="Leiterort_x1" localSheetId="19">'K16'!$B$8</definedName>
    <definedName name="Leiterort_x1" localSheetId="20">'K17'!$B$8</definedName>
    <definedName name="Leiterort_x1" localSheetId="21">'K18'!$B$8</definedName>
    <definedName name="Leiterort_x1" localSheetId="22">'K19'!$B$8</definedName>
    <definedName name="Leiterort_x1" localSheetId="3">'K2'!$B$8</definedName>
    <definedName name="Leiterort_x1" localSheetId="4">'K3'!$B$8</definedName>
    <definedName name="Leiterort_x1" localSheetId="5">'K4'!$B$8</definedName>
    <definedName name="Leiterort_x1" localSheetId="6">'K5'!$B$8</definedName>
    <definedName name="Leiterort_x1" localSheetId="7">'K6'!$B$8</definedName>
    <definedName name="Leiterort_x1" localSheetId="8">'K7'!$B$8</definedName>
    <definedName name="Leiterort_x1" localSheetId="9">'K8'!$B$8</definedName>
    <definedName name="Leiterort_x1" localSheetId="10">'K9'!$B$8</definedName>
    <definedName name="Leiterort_x1">'K0-Test'!$B$8</definedName>
    <definedName name="Leiterort_x2" localSheetId="2">'K1'!$F$8</definedName>
    <definedName name="Leiterort_x2" localSheetId="11">K10a!$F$8</definedName>
    <definedName name="Leiterort_x2" localSheetId="12">K10b!$F$8</definedName>
    <definedName name="Leiterort_x2" localSheetId="13">K10c!$F$8</definedName>
    <definedName name="Leiterort_x2" localSheetId="14">'K11'!$F$8</definedName>
    <definedName name="Leiterort_x2" localSheetId="15">'K12'!$F$8</definedName>
    <definedName name="Leiterort_x2" localSheetId="16">'K13'!$F$8</definedName>
    <definedName name="Leiterort_x2" localSheetId="17">'K14'!$F$8</definedName>
    <definedName name="Leiterort_x2" localSheetId="18">'K15'!$F$8</definedName>
    <definedName name="Leiterort_x2" localSheetId="19">'K16'!$F$8</definedName>
    <definedName name="Leiterort_x2" localSheetId="20">'K17'!$F$8</definedName>
    <definedName name="Leiterort_x2" localSheetId="21">'K18'!$F$8</definedName>
    <definedName name="Leiterort_x2" localSheetId="22">'K19'!$F$8</definedName>
    <definedName name="Leiterort_x2" localSheetId="3">'K2'!$F$8</definedName>
    <definedName name="Leiterort_x2" localSheetId="4">'K3'!$F$8</definedName>
    <definedName name="Leiterort_x2" localSheetId="5">'K4'!$F$8</definedName>
    <definedName name="Leiterort_x2" localSheetId="6">'K5'!$F$8</definedName>
    <definedName name="Leiterort_x2" localSheetId="7">'K6'!$F$8</definedName>
    <definedName name="Leiterort_x2" localSheetId="8">'K7'!$F$8</definedName>
    <definedName name="Leiterort_x2" localSheetId="9">'K8'!$F$8</definedName>
    <definedName name="Leiterort_x2" localSheetId="10">'K9'!$F$8</definedName>
    <definedName name="Leiterort_x2">'K0-Test'!$F$8</definedName>
    <definedName name="Leiterort_y1" localSheetId="2">'K1'!$B$9</definedName>
    <definedName name="Leiterort_y1" localSheetId="11">K10a!$B$9</definedName>
    <definedName name="Leiterort_y1" localSheetId="12">K10b!$B$9</definedName>
    <definedName name="Leiterort_y1" localSheetId="13">K10c!$B$9</definedName>
    <definedName name="Leiterort_y1" localSheetId="14">'K11'!$B$9</definedName>
    <definedName name="Leiterort_y1" localSheetId="15">'K12'!$B$9</definedName>
    <definedName name="Leiterort_y1" localSheetId="16">'K13'!$B$9</definedName>
    <definedName name="Leiterort_y1" localSheetId="17">'K14'!$B$9</definedName>
    <definedName name="Leiterort_y1" localSheetId="18">'K15'!$B$9</definedName>
    <definedName name="Leiterort_y1" localSheetId="19">'K16'!$B$9</definedName>
    <definedName name="Leiterort_y1" localSheetId="20">'K17'!$B$9</definedName>
    <definedName name="Leiterort_y1" localSheetId="21">'K18'!$B$9</definedName>
    <definedName name="Leiterort_y1" localSheetId="22">'K19'!$B$9</definedName>
    <definedName name="Leiterort_y1" localSheetId="3">'K2'!$B$9</definedName>
    <definedName name="Leiterort_y1" localSheetId="4">'K3'!$B$9</definedName>
    <definedName name="Leiterort_y1" localSheetId="5">'K4'!$B$9</definedName>
    <definedName name="Leiterort_y1" localSheetId="6">'K5'!$B$9</definedName>
    <definedName name="Leiterort_y1" localSheetId="7">'K6'!$B$9</definedName>
    <definedName name="Leiterort_y1" localSheetId="8">'K7'!$B$9</definedName>
    <definedName name="Leiterort_y1" localSheetId="9">'K8'!$B$9</definedName>
    <definedName name="Leiterort_y1" localSheetId="10">'K9'!$B$9</definedName>
    <definedName name="Leiterort_y1">'K0-Test'!$B$9</definedName>
    <definedName name="Leiterort_y2" localSheetId="2">'K1'!$F$9</definedName>
    <definedName name="Leiterort_y2" localSheetId="11">K10a!$F$9</definedName>
    <definedName name="Leiterort_y2" localSheetId="12">K10b!$F$9</definedName>
    <definedName name="Leiterort_y2" localSheetId="13">K10c!$F$9</definedName>
    <definedName name="Leiterort_y2" localSheetId="14">'K11'!$F$9</definedName>
    <definedName name="Leiterort_y2" localSheetId="15">'K12'!$F$9</definedName>
    <definedName name="Leiterort_y2" localSheetId="16">'K13'!$F$9</definedName>
    <definedName name="Leiterort_y2" localSheetId="17">'K14'!$F$9</definedName>
    <definedName name="Leiterort_y2" localSheetId="18">'K15'!$F$9</definedName>
    <definedName name="Leiterort_y2" localSheetId="19">'K16'!$F$9</definedName>
    <definedName name="Leiterort_y2" localSheetId="20">'K17'!$F$9</definedName>
    <definedName name="Leiterort_y2" localSheetId="21">'K18'!$F$9</definedName>
    <definedName name="Leiterort_y2" localSheetId="22">'K19'!$F$9</definedName>
    <definedName name="Leiterort_y2" localSheetId="3">'K2'!$F$9</definedName>
    <definedName name="Leiterort_y2" localSheetId="4">'K3'!$F$9</definedName>
    <definedName name="Leiterort_y2" localSheetId="5">'K4'!$F$9</definedName>
    <definedName name="Leiterort_y2" localSheetId="6">'K5'!$F$9</definedName>
    <definedName name="Leiterort_y2" localSheetId="7">'K6'!$F$9</definedName>
    <definedName name="Leiterort_y2" localSheetId="8">'K7'!$F$9</definedName>
    <definedName name="Leiterort_y2" localSheetId="9">'K8'!$F$9</definedName>
    <definedName name="Leiterort_y2" localSheetId="10">'K9'!$F$9</definedName>
    <definedName name="Leiterort_y2">'K0-Test'!$F$9</definedName>
    <definedName name="Metric_h" localSheetId="2">'K1'!$B$13</definedName>
    <definedName name="Metric_h" localSheetId="11">K10a!$B$13</definedName>
    <definedName name="Metric_h" localSheetId="12">K10b!$B$13</definedName>
    <definedName name="Metric_h" localSheetId="13">K10c!$B$13</definedName>
    <definedName name="Metric_h" localSheetId="14">'K11'!$B$13</definedName>
    <definedName name="Metric_h" localSheetId="15">'K12'!$B$13</definedName>
    <definedName name="Metric_h" localSheetId="16">'K13'!$B$13</definedName>
    <definedName name="Metric_h" localSheetId="17">'K14'!$B$13</definedName>
    <definedName name="Metric_h" localSheetId="18">'K15'!$B$13</definedName>
    <definedName name="Metric_h" localSheetId="19">'K16'!$B$13</definedName>
    <definedName name="Metric_h" localSheetId="20">'K17'!$B$13</definedName>
    <definedName name="Metric_h" localSheetId="21">'K18'!$B$13</definedName>
    <definedName name="Metric_h" localSheetId="22">'K19'!$B$13</definedName>
    <definedName name="Metric_h" localSheetId="3">'K2'!$B$13</definedName>
    <definedName name="Metric_h" localSheetId="4">'K3'!$B$13</definedName>
    <definedName name="Metric_h" localSheetId="5">'K4'!$B$13</definedName>
    <definedName name="Metric_h" localSheetId="6">'K5'!$B$13</definedName>
    <definedName name="Metric_h" localSheetId="7">'K6'!$B$13</definedName>
    <definedName name="Metric_h" localSheetId="8">'K7'!$B$13</definedName>
    <definedName name="Metric_h" localSheetId="9">'K8'!$B$13</definedName>
    <definedName name="Metric_h" localSheetId="10">'K9'!$B$13</definedName>
    <definedName name="Metric_h">'K0-Test'!$B$13</definedName>
    <definedName name="Perm_mü1" localSheetId="2">'K1'!$B$3</definedName>
    <definedName name="Perm_mü1" localSheetId="11">K10a!$B$3</definedName>
    <definedName name="Perm_mü1" localSheetId="12">K10b!$B$3</definedName>
    <definedName name="Perm_mü1" localSheetId="13">K10c!$B$3</definedName>
    <definedName name="Perm_mü1" localSheetId="14">'K11'!$B$3</definedName>
    <definedName name="Perm_mü1" localSheetId="15">'K12'!$B$3</definedName>
    <definedName name="Perm_mü1" localSheetId="16">'K13'!$B$3</definedName>
    <definedName name="Perm_mü1" localSheetId="17">'K14'!$B$3</definedName>
    <definedName name="Perm_mü1" localSheetId="18">'K15'!$B$3</definedName>
    <definedName name="Perm_mü1" localSheetId="19">'K16'!$B$3</definedName>
    <definedName name="Perm_mü1" localSheetId="20">'K17'!$B$3</definedName>
    <definedName name="Perm_mü1" localSheetId="21">'K18'!$B$3</definedName>
    <definedName name="Perm_mü1" localSheetId="22">'K19'!$B$3</definedName>
    <definedName name="Perm_mü1" localSheetId="3">'K2'!$B$3</definedName>
    <definedName name="Perm_mü1" localSheetId="4">'K3'!$B$3</definedName>
    <definedName name="Perm_mü1" localSheetId="5">'K4'!$B$3</definedName>
    <definedName name="Perm_mü1" localSheetId="6">'K5'!$B$3</definedName>
    <definedName name="Perm_mü1" localSheetId="7">'K6'!$B$3</definedName>
    <definedName name="Perm_mü1" localSheetId="8">'K7'!$B$3</definedName>
    <definedName name="Perm_mü1" localSheetId="9">'K8'!$B$3</definedName>
    <definedName name="Perm_mü1" localSheetId="10">'K9'!$B$3</definedName>
    <definedName name="Perm_mü1">'K0-Test'!$B$3</definedName>
    <definedName name="Perm_mü2" localSheetId="2">'K1'!$F$3</definedName>
    <definedName name="Perm_mü2" localSheetId="11">K10a!$F$3</definedName>
    <definedName name="Perm_mü2" localSheetId="12">K10b!$F$3</definedName>
    <definedName name="Perm_mü2" localSheetId="13">K10c!$F$3</definedName>
    <definedName name="Perm_mü2" localSheetId="14">'K11'!$F$3</definedName>
    <definedName name="Perm_mü2" localSheetId="15">'K12'!$F$3</definedName>
    <definedName name="Perm_mü2" localSheetId="16">'K13'!$F$3</definedName>
    <definedName name="Perm_mü2" localSheetId="17">'K14'!$F$3</definedName>
    <definedName name="Perm_mü2" localSheetId="18">'K15'!$F$3</definedName>
    <definedName name="Perm_mü2" localSheetId="19">'K16'!$F$3</definedName>
    <definedName name="Perm_mü2" localSheetId="20">'K17'!$F$3</definedName>
    <definedName name="Perm_mü2" localSheetId="21">'K18'!$F$3</definedName>
    <definedName name="Perm_mü2" localSheetId="22">'K19'!$F$3</definedName>
    <definedName name="Perm_mü2" localSheetId="3">'K2'!$F$3</definedName>
    <definedName name="Perm_mü2" localSheetId="4">'K3'!$F$3</definedName>
    <definedName name="Perm_mü2" localSheetId="5">'K4'!$F$3</definedName>
    <definedName name="Perm_mü2" localSheetId="6">'K5'!$F$3</definedName>
    <definedName name="Perm_mü2" localSheetId="7">'K6'!$F$3</definedName>
    <definedName name="Perm_mü2" localSheetId="8">'K7'!$F$3</definedName>
    <definedName name="Perm_mü2" localSheetId="9">'K8'!$F$3</definedName>
    <definedName name="Perm_mü2" localSheetId="10">'K9'!$F$3</definedName>
    <definedName name="Perm_mü2">'K0-Test'!$F$3</definedName>
    <definedName name="Radius_1" localSheetId="2">'K1'!$B$2</definedName>
    <definedName name="Radius_1" localSheetId="11">K10a!$B$2</definedName>
    <definedName name="Radius_1" localSheetId="12">K10b!$B$2</definedName>
    <definedName name="Radius_1" localSheetId="13">K10c!$B$2</definedName>
    <definedName name="Radius_1" localSheetId="14">'K11'!$B$2</definedName>
    <definedName name="Radius_1" localSheetId="15">'K12'!$B$2</definedName>
    <definedName name="Radius_1" localSheetId="16">'K13'!$B$2</definedName>
    <definedName name="Radius_1" localSheetId="17">'K14'!$B$2</definedName>
    <definedName name="Radius_1" localSheetId="18">'K15'!$B$2</definedName>
    <definedName name="Radius_1" localSheetId="19">'K16'!$B$2</definedName>
    <definedName name="Radius_1" localSheetId="20">'K17'!$B$2</definedName>
    <definedName name="Radius_1" localSheetId="21">'K18'!$B$2</definedName>
    <definedName name="Radius_1" localSheetId="22">'K19'!$B$2</definedName>
    <definedName name="Radius_1" localSheetId="3">'K2'!$B$2</definedName>
    <definedName name="Radius_1" localSheetId="4">'K3'!$B$2</definedName>
    <definedName name="Radius_1" localSheetId="5">'K4'!$B$2</definedName>
    <definedName name="Radius_1" localSheetId="6">'K5'!$B$2</definedName>
    <definedName name="Radius_1" localSheetId="7">'K6'!$B$2</definedName>
    <definedName name="Radius_1" localSheetId="8">'K7'!$B$2</definedName>
    <definedName name="Radius_1" localSheetId="9">'K8'!$B$2</definedName>
    <definedName name="Radius_1" localSheetId="10">'K9'!$B$2</definedName>
    <definedName name="Radius_1">'K0-Test'!$B$2</definedName>
    <definedName name="Radius_2" localSheetId="2">'K1'!$F$2</definedName>
    <definedName name="Radius_2" localSheetId="11">K10a!$F$2</definedName>
    <definedName name="Radius_2" localSheetId="12">K10b!$F$2</definedName>
    <definedName name="Radius_2" localSheetId="13">K10c!$F$2</definedName>
    <definedName name="Radius_2" localSheetId="14">'K11'!$F$2</definedName>
    <definedName name="Radius_2" localSheetId="15">'K12'!$F$2</definedName>
    <definedName name="Radius_2" localSheetId="16">'K13'!$F$2</definedName>
    <definedName name="Radius_2" localSheetId="17">'K14'!$F$2</definedName>
    <definedName name="Radius_2" localSheetId="18">'K15'!$F$2</definedName>
    <definedName name="Radius_2" localSheetId="19">'K16'!$F$2</definedName>
    <definedName name="Radius_2" localSheetId="20">'K17'!$F$2</definedName>
    <definedName name="Radius_2" localSheetId="21">'K18'!$F$2</definedName>
    <definedName name="Radius_2" localSheetId="22">'K19'!$F$2</definedName>
    <definedName name="Radius_2" localSheetId="3">'K2'!$F$2</definedName>
    <definedName name="Radius_2" localSheetId="4">'K3'!$F$2</definedName>
    <definedName name="Radius_2" localSheetId="5">'K4'!$F$2</definedName>
    <definedName name="Radius_2" localSheetId="6">'K5'!$F$2</definedName>
    <definedName name="Radius_2" localSheetId="7">'K6'!$F$2</definedName>
    <definedName name="Radius_2" localSheetId="8">'K7'!$F$2</definedName>
    <definedName name="Radius_2" localSheetId="9">'K8'!$F$2</definedName>
    <definedName name="Radius_2" localSheetId="10">'K9'!$F$2</definedName>
    <definedName name="Radius_2">'K0-Test'!$F$2</definedName>
    <definedName name="Strom_1" localSheetId="2">'K1'!$B$7</definedName>
    <definedName name="Strom_1" localSheetId="11">K10a!$B$7</definedName>
    <definedName name="Strom_1" localSheetId="12">K10b!$B$7</definedName>
    <definedName name="Strom_1" localSheetId="13">K10c!$B$7</definedName>
    <definedName name="Strom_1" localSheetId="14">'K11'!$B$7</definedName>
    <definedName name="Strom_1" localSheetId="15">'K12'!$B$7</definedName>
    <definedName name="Strom_1" localSheetId="16">'K13'!$B$7</definedName>
    <definedName name="Strom_1" localSheetId="17">'K14'!$B$7</definedName>
    <definedName name="Strom_1" localSheetId="18">'K15'!$B$7</definedName>
    <definedName name="Strom_1" localSheetId="19">'K16'!$B$7</definedName>
    <definedName name="Strom_1" localSheetId="20">'K17'!$B$7</definedName>
    <definedName name="Strom_1" localSheetId="21">'K18'!$B$7</definedName>
    <definedName name="Strom_1" localSheetId="22">'K19'!$B$7</definedName>
    <definedName name="Strom_1" localSheetId="3">'K2'!$B$7</definedName>
    <definedName name="Strom_1" localSheetId="4">'K3'!$B$7</definedName>
    <definedName name="Strom_1" localSheetId="5">'K4'!$B$7</definedName>
    <definedName name="Strom_1" localSheetId="6">'K5'!$B$7</definedName>
    <definedName name="Strom_1" localSheetId="7">'K6'!$B$7</definedName>
    <definedName name="Strom_1" localSheetId="8">'K7'!$B$7</definedName>
    <definedName name="Strom_1" localSheetId="9">'K8'!$B$7</definedName>
    <definedName name="Strom_1" localSheetId="10">'K9'!$B$7</definedName>
    <definedName name="Strom_1">'K0-Test'!$B$7</definedName>
    <definedName name="Strom_2" localSheetId="2">'K1'!$F$7</definedName>
    <definedName name="Strom_2" localSheetId="11">K10a!$F$7</definedName>
    <definedName name="Strom_2" localSheetId="12">K10b!$F$7</definedName>
    <definedName name="Strom_2" localSheetId="13">K10c!$F$7</definedName>
    <definedName name="Strom_2" localSheetId="14">'K11'!$F$7</definedName>
    <definedName name="Strom_2" localSheetId="15">'K12'!$F$7</definedName>
    <definedName name="Strom_2" localSheetId="16">'K13'!$F$7</definedName>
    <definedName name="Strom_2" localSheetId="17">'K14'!$F$7</definedName>
    <definedName name="Strom_2" localSheetId="18">'K15'!$F$7</definedName>
    <definedName name="Strom_2" localSheetId="19">'K16'!$F$7</definedName>
    <definedName name="Strom_2" localSheetId="20">'K17'!$F$7</definedName>
    <definedName name="Strom_2" localSheetId="21">'K18'!$F$7</definedName>
    <definedName name="Strom_2" localSheetId="22">'K19'!$F$7</definedName>
    <definedName name="Strom_2" localSheetId="3">'K2'!$F$7</definedName>
    <definedName name="Strom_2" localSheetId="4">'K3'!$F$7</definedName>
    <definedName name="Strom_2" localSheetId="5">'K4'!$F$7</definedName>
    <definedName name="Strom_2" localSheetId="6">'K5'!$F$7</definedName>
    <definedName name="Strom_2" localSheetId="7">'K6'!$F$7</definedName>
    <definedName name="Strom_2" localSheetId="8">'K7'!$F$7</definedName>
    <definedName name="Strom_2" localSheetId="9">'K8'!$F$7</definedName>
    <definedName name="Strom_2" localSheetId="10">'K9'!$F$7</definedName>
    <definedName name="Strom_2">'K0-Test'!$F$7</definedName>
  </definedNames>
  <calcPr calcId="125725"/>
</workbook>
</file>

<file path=xl/calcChain.xml><?xml version="1.0" encoding="utf-8"?>
<calcChain xmlns="http://schemas.openxmlformats.org/spreadsheetml/2006/main">
  <c r="B12" i="2"/>
  <c r="F70"/>
  <c r="I70"/>
  <c r="F71"/>
  <c r="I71"/>
  <c r="F72"/>
  <c r="I72"/>
  <c r="F73"/>
  <c r="I73"/>
  <c r="F74"/>
  <c r="I74"/>
  <c r="F75"/>
  <c r="I75"/>
  <c r="F76"/>
  <c r="I76"/>
  <c r="F77"/>
  <c r="I77"/>
  <c r="F78"/>
  <c r="I78"/>
  <c r="F79"/>
  <c r="I79"/>
  <c r="F80"/>
  <c r="I80"/>
  <c r="F81"/>
  <c r="I81"/>
  <c r="F82"/>
  <c r="I82"/>
  <c r="F83"/>
  <c r="I83"/>
  <c r="F84"/>
  <c r="I84"/>
  <c r="F85"/>
  <c r="I85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F98"/>
  <c r="I98"/>
  <c r="F99"/>
  <c r="I99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117"/>
  <c r="I117"/>
  <c r="F118"/>
  <c r="I118"/>
  <c r="F119"/>
  <c r="I119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38"/>
  <c r="I138"/>
  <c r="F139"/>
  <c r="I139"/>
  <c r="F140"/>
  <c r="I140"/>
  <c r="F141"/>
  <c r="I141"/>
  <c r="F142"/>
  <c r="I142"/>
  <c r="F143"/>
  <c r="I143"/>
  <c r="F144"/>
  <c r="I144"/>
  <c r="F145"/>
  <c r="I145"/>
  <c r="F146"/>
  <c r="I146"/>
  <c r="F147"/>
  <c r="I147"/>
  <c r="F148"/>
  <c r="I148"/>
  <c r="F149"/>
  <c r="I149"/>
  <c r="F150"/>
  <c r="I150"/>
  <c r="F151"/>
  <c r="I151"/>
  <c r="F152"/>
  <c r="I152"/>
  <c r="F153"/>
  <c r="I153"/>
  <c r="F154"/>
  <c r="I154"/>
  <c r="F155"/>
  <c r="I155"/>
  <c r="F156"/>
  <c r="I156"/>
  <c r="F157"/>
  <c r="I157"/>
  <c r="F158"/>
  <c r="I158"/>
  <c r="F159"/>
  <c r="I159"/>
  <c r="F160"/>
  <c r="I160"/>
  <c r="F161"/>
  <c r="I161"/>
  <c r="F162"/>
  <c r="I162"/>
  <c r="F163"/>
  <c r="I163"/>
  <c r="F164"/>
  <c r="I164"/>
  <c r="F165"/>
  <c r="I165"/>
  <c r="F166"/>
  <c r="I166"/>
  <c r="F167"/>
  <c r="I167"/>
  <c r="F168"/>
  <c r="I168"/>
  <c r="F169"/>
  <c r="I169"/>
  <c r="F170"/>
  <c r="I170"/>
  <c r="F171"/>
  <c r="I171"/>
  <c r="F172"/>
  <c r="I172"/>
  <c r="F173"/>
  <c r="I173"/>
  <c r="F174"/>
  <c r="I174"/>
  <c r="F175"/>
  <c r="I175"/>
  <c r="F176"/>
  <c r="I176"/>
  <c r="F177"/>
  <c r="I177"/>
  <c r="F178"/>
  <c r="I178"/>
  <c r="F179"/>
  <c r="I179"/>
  <c r="F180"/>
  <c r="I180"/>
  <c r="F181"/>
  <c r="I181"/>
  <c r="F182"/>
  <c r="I182"/>
  <c r="F183"/>
  <c r="I183"/>
  <c r="F184"/>
  <c r="I184"/>
  <c r="F185"/>
  <c r="I185"/>
  <c r="F186"/>
  <c r="I186"/>
  <c r="F187"/>
  <c r="I187"/>
  <c r="F188"/>
  <c r="I188"/>
  <c r="F189"/>
  <c r="I189"/>
  <c r="F190"/>
  <c r="I190"/>
  <c r="F191"/>
  <c r="I191"/>
  <c r="F192"/>
  <c r="I192"/>
  <c r="F193"/>
  <c r="I193"/>
  <c r="F194"/>
  <c r="I194"/>
  <c r="F195"/>
  <c r="I195"/>
  <c r="F196"/>
  <c r="I196"/>
  <c r="F197"/>
  <c r="I197"/>
  <c r="F198"/>
  <c r="I198"/>
  <c r="F199"/>
  <c r="I199"/>
  <c r="F200"/>
  <c r="I200"/>
  <c r="F201"/>
  <c r="I201"/>
  <c r="F202"/>
  <c r="I202"/>
  <c r="F203"/>
  <c r="I203"/>
  <c r="F204"/>
  <c r="I204"/>
  <c r="F205"/>
  <c r="I205"/>
  <c r="F206"/>
  <c r="I206"/>
  <c r="F207"/>
  <c r="I207"/>
  <c r="F208"/>
  <c r="I208"/>
  <c r="F209"/>
  <c r="I209"/>
  <c r="F210"/>
  <c r="I210"/>
  <c r="F211"/>
  <c r="I211"/>
  <c r="F212"/>
  <c r="I212"/>
  <c r="F213"/>
  <c r="I213"/>
  <c r="F214"/>
  <c r="I214"/>
  <c r="F215"/>
  <c r="I215"/>
  <c r="F216"/>
  <c r="I216"/>
  <c r="F217"/>
  <c r="I217"/>
  <c r="F218"/>
  <c r="I218"/>
  <c r="F219"/>
  <c r="I219"/>
  <c r="F70" i="26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7" i="25"/>
  <c r="B7"/>
  <c r="F3"/>
  <c r="F2"/>
  <c r="C2"/>
  <c r="B3"/>
  <c r="B2"/>
  <c r="F7" i="24"/>
  <c r="B7"/>
  <c r="F3"/>
  <c r="F2"/>
  <c r="C2"/>
  <c r="B3"/>
  <c r="B2"/>
  <c r="F7" i="23"/>
  <c r="B7"/>
  <c r="F3"/>
  <c r="F2"/>
  <c r="C2"/>
  <c r="B3"/>
  <c r="B2"/>
  <c r="F7" i="22"/>
  <c r="B7"/>
  <c r="F3"/>
  <c r="F2"/>
  <c r="C2"/>
  <c r="B3"/>
  <c r="B2"/>
  <c r="F7" i="21"/>
  <c r="B7"/>
  <c r="F3"/>
  <c r="F2"/>
  <c r="C2"/>
  <c r="B3"/>
  <c r="B2"/>
  <c r="F7" i="20"/>
  <c r="B7"/>
  <c r="F3"/>
  <c r="F2"/>
  <c r="C2"/>
  <c r="B3"/>
  <c r="B2"/>
  <c r="F7" i="19"/>
  <c r="B7"/>
  <c r="F3"/>
  <c r="F2"/>
  <c r="C2"/>
  <c r="B3"/>
  <c r="B2"/>
  <c r="F7" i="18"/>
  <c r="B7"/>
  <c r="F3"/>
  <c r="F2"/>
  <c r="C2"/>
  <c r="B3"/>
  <c r="B2"/>
  <c r="F7" i="17"/>
  <c r="B7"/>
  <c r="F3"/>
  <c r="F2"/>
  <c r="C2"/>
  <c r="B3"/>
  <c r="B2"/>
  <c r="F7" i="28"/>
  <c r="I59" s="1"/>
  <c r="B7"/>
  <c r="F67" s="1"/>
  <c r="F3"/>
  <c r="F2"/>
  <c r="C2"/>
  <c r="C6" s="1"/>
  <c r="B3"/>
  <c r="B2"/>
  <c r="F7" i="27"/>
  <c r="I68" s="1"/>
  <c r="B7"/>
  <c r="F3"/>
  <c r="F2"/>
  <c r="C2"/>
  <c r="B3"/>
  <c r="B2"/>
  <c r="F7" i="26"/>
  <c r="I68" s="1"/>
  <c r="B7"/>
  <c r="F67" s="1"/>
  <c r="F3"/>
  <c r="F2"/>
  <c r="C2"/>
  <c r="B3"/>
  <c r="B2"/>
  <c r="D6" s="1"/>
  <c r="B7" i="16"/>
  <c r="F7"/>
  <c r="F3"/>
  <c r="F2"/>
  <c r="C2"/>
  <c r="B3"/>
  <c r="B2"/>
  <c r="F7" i="15"/>
  <c r="B7"/>
  <c r="F3"/>
  <c r="B3"/>
  <c r="F2"/>
  <c r="C2"/>
  <c r="B2"/>
  <c r="F7" i="14"/>
  <c r="B7"/>
  <c r="B3"/>
  <c r="F3"/>
  <c r="F2"/>
  <c r="C2"/>
  <c r="B2"/>
  <c r="F7" i="13"/>
  <c r="B7"/>
  <c r="F3"/>
  <c r="B3"/>
  <c r="F2"/>
  <c r="C2"/>
  <c r="B2"/>
  <c r="F7" i="12"/>
  <c r="B7"/>
  <c r="F3"/>
  <c r="B3"/>
  <c r="F2"/>
  <c r="C2"/>
  <c r="B2"/>
  <c r="F7" i="11"/>
  <c r="B7"/>
  <c r="F3"/>
  <c r="B3"/>
  <c r="F2"/>
  <c r="C2"/>
  <c r="B2"/>
  <c r="F7" i="10"/>
  <c r="I69" s="1"/>
  <c r="B7"/>
  <c r="F3"/>
  <c r="B3"/>
  <c r="F2"/>
  <c r="C2"/>
  <c r="B2"/>
  <c r="F7" i="9"/>
  <c r="B7"/>
  <c r="F3"/>
  <c r="B3"/>
  <c r="F2"/>
  <c r="C2"/>
  <c r="B2"/>
  <c r="F7" i="8"/>
  <c r="B7"/>
  <c r="F3"/>
  <c r="B3"/>
  <c r="F2"/>
  <c r="C2"/>
  <c r="D6" s="1"/>
  <c r="B2"/>
  <c r="D9" i="7"/>
  <c r="C8" i="28"/>
  <c r="C8" i="26"/>
  <c r="C8" i="27"/>
  <c r="I69" i="28"/>
  <c r="F69"/>
  <c r="I67"/>
  <c r="F66"/>
  <c r="I65"/>
  <c r="F65"/>
  <c r="I64"/>
  <c r="F62"/>
  <c r="F61"/>
  <c r="I58"/>
  <c r="F58"/>
  <c r="F57"/>
  <c r="F54"/>
  <c r="I53"/>
  <c r="F53"/>
  <c r="F50"/>
  <c r="I49"/>
  <c r="F49"/>
  <c r="F46"/>
  <c r="F45"/>
  <c r="I44"/>
  <c r="F42"/>
  <c r="F41"/>
  <c r="F40"/>
  <c r="F39"/>
  <c r="I38"/>
  <c r="F38"/>
  <c r="F37"/>
  <c r="F36"/>
  <c r="I35"/>
  <c r="F35"/>
  <c r="F34"/>
  <c r="F33"/>
  <c r="F32"/>
  <c r="F31"/>
  <c r="I30"/>
  <c r="F30"/>
  <c r="F29"/>
  <c r="F28"/>
  <c r="I27"/>
  <c r="F27"/>
  <c r="F26"/>
  <c r="F25"/>
  <c r="F24"/>
  <c r="F23"/>
  <c r="I22"/>
  <c r="F22"/>
  <c r="F21"/>
  <c r="F20"/>
  <c r="B9"/>
  <c r="F9" s="1"/>
  <c r="I69" i="27"/>
  <c r="F69"/>
  <c r="F68"/>
  <c r="I67"/>
  <c r="F67"/>
  <c r="F66"/>
  <c r="I65"/>
  <c r="F65"/>
  <c r="F64"/>
  <c r="I63"/>
  <c r="F63"/>
  <c r="F62"/>
  <c r="I61"/>
  <c r="F61"/>
  <c r="F60"/>
  <c r="I59"/>
  <c r="F59"/>
  <c r="F58"/>
  <c r="I57"/>
  <c r="F57"/>
  <c r="F56"/>
  <c r="I55"/>
  <c r="F55"/>
  <c r="F54"/>
  <c r="I53"/>
  <c r="F53"/>
  <c r="F52"/>
  <c r="I51"/>
  <c r="F51"/>
  <c r="F50"/>
  <c r="I49"/>
  <c r="F49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C6"/>
  <c r="D2"/>
  <c r="F69" i="26"/>
  <c r="F65"/>
  <c r="I62"/>
  <c r="F61"/>
  <c r="I60"/>
  <c r="I57"/>
  <c r="F57"/>
  <c r="I56"/>
  <c r="I53"/>
  <c r="F53"/>
  <c r="I51"/>
  <c r="I49"/>
  <c r="F49"/>
  <c r="I48"/>
  <c r="I46"/>
  <c r="F45"/>
  <c r="I44"/>
  <c r="I41"/>
  <c r="F41"/>
  <c r="I40"/>
  <c r="I37"/>
  <c r="F37"/>
  <c r="F36"/>
  <c r="F35"/>
  <c r="F34"/>
  <c r="I33"/>
  <c r="F33"/>
  <c r="F32"/>
  <c r="I31"/>
  <c r="F31"/>
  <c r="F30"/>
  <c r="I29"/>
  <c r="F29"/>
  <c r="F28"/>
  <c r="F27"/>
  <c r="F26"/>
  <c r="I25"/>
  <c r="F25"/>
  <c r="F24"/>
  <c r="I23"/>
  <c r="F23"/>
  <c r="F22"/>
  <c r="I21"/>
  <c r="F21"/>
  <c r="F20"/>
  <c r="B9"/>
  <c r="D2"/>
  <c r="C8" i="16"/>
  <c r="C8" i="15"/>
  <c r="C8" i="14"/>
  <c r="C8" i="13"/>
  <c r="C8" i="12"/>
  <c r="C8" i="11"/>
  <c r="C8" i="10"/>
  <c r="C8" i="9"/>
  <c r="C8" i="8"/>
  <c r="C8" i="25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B8" s="1"/>
  <c r="F8" s="1"/>
  <c r="C6"/>
  <c r="D2"/>
  <c r="C8" i="24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C6"/>
  <c r="D2"/>
  <c r="C8" i="23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C6"/>
  <c r="D2"/>
  <c r="C8" i="22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C8" i="21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C6"/>
  <c r="D2"/>
  <c r="C8" i="20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B8" s="1"/>
  <c r="Q13" i="7" s="1"/>
  <c r="C6" i="20"/>
  <c r="D2"/>
  <c r="C8" i="19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B9"/>
  <c r="F9" s="1"/>
  <c r="D6"/>
  <c r="C6"/>
  <c r="D2"/>
  <c r="B9" i="18"/>
  <c r="F9" s="1"/>
  <c r="B9" i="17"/>
  <c r="F9" s="1"/>
  <c r="B9" i="16"/>
  <c r="F9" s="1"/>
  <c r="B9" i="15"/>
  <c r="F9" s="1"/>
  <c r="B9" i="14"/>
  <c r="F9" s="1"/>
  <c r="B9" i="13"/>
  <c r="F9" s="1"/>
  <c r="B9" i="12"/>
  <c r="F9" s="1"/>
  <c r="B9" i="11"/>
  <c r="F9" s="1"/>
  <c r="B9" i="10"/>
  <c r="F9" s="1"/>
  <c r="B9" i="9"/>
  <c r="B9" i="8"/>
  <c r="C8" i="17"/>
  <c r="C8" i="18"/>
  <c r="I6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D2"/>
  <c r="I69" i="17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B8" s="1"/>
  <c r="C6"/>
  <c r="D2"/>
  <c r="I69" i="16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2"/>
  <c r="I69" i="15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B8" s="1"/>
  <c r="F8" s="1"/>
  <c r="D2"/>
  <c r="I69" i="14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B8" s="1"/>
  <c r="F8" s="1"/>
  <c r="D2"/>
  <c r="I69" i="13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D2"/>
  <c r="I69" i="12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B8" s="1"/>
  <c r="F8" s="1"/>
  <c r="D2"/>
  <c r="I69" i="11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D6"/>
  <c r="C6"/>
  <c r="B8" s="1"/>
  <c r="F8" s="1"/>
  <c r="D2"/>
  <c r="B4" s="1"/>
  <c r="F69" i="10"/>
  <c r="I68"/>
  <c r="F68"/>
  <c r="F67"/>
  <c r="F66"/>
  <c r="F65"/>
  <c r="I64"/>
  <c r="F64"/>
  <c r="F63"/>
  <c r="F62"/>
  <c r="F61"/>
  <c r="I60"/>
  <c r="F60"/>
  <c r="F59"/>
  <c r="F58"/>
  <c r="F57"/>
  <c r="I56"/>
  <c r="F56"/>
  <c r="F55"/>
  <c r="F54"/>
  <c r="F53"/>
  <c r="I52"/>
  <c r="F52"/>
  <c r="F51"/>
  <c r="F50"/>
  <c r="F49"/>
  <c r="I48"/>
  <c r="F48"/>
  <c r="F47"/>
  <c r="F46"/>
  <c r="F45"/>
  <c r="I44"/>
  <c r="F44"/>
  <c r="F43"/>
  <c r="F42"/>
  <c r="F41"/>
  <c r="I40"/>
  <c r="F40"/>
  <c r="F39"/>
  <c r="F38"/>
  <c r="F37"/>
  <c r="I36"/>
  <c r="F36"/>
  <c r="F35"/>
  <c r="F34"/>
  <c r="F33"/>
  <c r="I32"/>
  <c r="F32"/>
  <c r="F31"/>
  <c r="F30"/>
  <c r="F29"/>
  <c r="I28"/>
  <c r="F28"/>
  <c r="F27"/>
  <c r="F26"/>
  <c r="F25"/>
  <c r="I24"/>
  <c r="F24"/>
  <c r="F23"/>
  <c r="F22"/>
  <c r="F21"/>
  <c r="I20"/>
  <c r="F20"/>
  <c r="D6"/>
  <c r="C6"/>
  <c r="B8" s="1"/>
  <c r="F8" s="1"/>
  <c r="D2"/>
  <c r="B4" s="1"/>
  <c r="I69" i="9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F9"/>
  <c r="D6"/>
  <c r="C6"/>
  <c r="B8" s="1"/>
  <c r="F8" s="1"/>
  <c r="D2"/>
  <c r="I69" i="8"/>
  <c r="F69"/>
  <c r="I68"/>
  <c r="F68"/>
  <c r="I67"/>
  <c r="F67"/>
  <c r="I66"/>
  <c r="F66"/>
  <c r="I65"/>
  <c r="F65"/>
  <c r="I64"/>
  <c r="F64"/>
  <c r="I63"/>
  <c r="F63"/>
  <c r="I62"/>
  <c r="F62"/>
  <c r="I61"/>
  <c r="F61"/>
  <c r="I60"/>
  <c r="F60"/>
  <c r="I59"/>
  <c r="F59"/>
  <c r="I58"/>
  <c r="F58"/>
  <c r="I57"/>
  <c r="F57"/>
  <c r="I56"/>
  <c r="F56"/>
  <c r="I55"/>
  <c r="F55"/>
  <c r="I54"/>
  <c r="F54"/>
  <c r="I53"/>
  <c r="F53"/>
  <c r="I52"/>
  <c r="F52"/>
  <c r="I51"/>
  <c r="F51"/>
  <c r="I50"/>
  <c r="F50"/>
  <c r="I49"/>
  <c r="F49"/>
  <c r="I48"/>
  <c r="F48"/>
  <c r="I47"/>
  <c r="F47"/>
  <c r="I46"/>
  <c r="F46"/>
  <c r="I45"/>
  <c r="F45"/>
  <c r="I44"/>
  <c r="F44"/>
  <c r="I43"/>
  <c r="F43"/>
  <c r="I42"/>
  <c r="F42"/>
  <c r="I41"/>
  <c r="F41"/>
  <c r="I40"/>
  <c r="F40"/>
  <c r="I39"/>
  <c r="F39"/>
  <c r="I38"/>
  <c r="F38"/>
  <c r="I37"/>
  <c r="F37"/>
  <c r="I36"/>
  <c r="F36"/>
  <c r="I35"/>
  <c r="F35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22"/>
  <c r="F22"/>
  <c r="I21"/>
  <c r="F21"/>
  <c r="I20"/>
  <c r="F20"/>
  <c r="F9"/>
  <c r="C6"/>
  <c r="B8" s="1"/>
  <c r="F8" s="1"/>
  <c r="F60" i="2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F50"/>
  <c r="I50"/>
  <c r="F51"/>
  <c r="I51"/>
  <c r="F52"/>
  <c r="I52"/>
  <c r="F53"/>
  <c r="I53"/>
  <c r="F54"/>
  <c r="I54"/>
  <c r="F55"/>
  <c r="I55"/>
  <c r="F56"/>
  <c r="I56"/>
  <c r="F57"/>
  <c r="I57"/>
  <c r="F58"/>
  <c r="I58"/>
  <c r="F59"/>
  <c r="I5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29"/>
  <c r="I29"/>
  <c r="F30"/>
  <c r="I30"/>
  <c r="F31"/>
  <c r="I31"/>
  <c r="F32"/>
  <c r="I32"/>
  <c r="F33"/>
  <c r="I33"/>
  <c r="F34"/>
  <c r="I34"/>
  <c r="F35"/>
  <c r="I35"/>
  <c r="F36"/>
  <c r="I36"/>
  <c r="F37"/>
  <c r="I37"/>
  <c r="F38"/>
  <c r="I38"/>
  <c r="F39"/>
  <c r="I39"/>
  <c r="F21"/>
  <c r="I21"/>
  <c r="F22"/>
  <c r="I22"/>
  <c r="F23"/>
  <c r="I23"/>
  <c r="F24"/>
  <c r="I24"/>
  <c r="F25"/>
  <c r="I25"/>
  <c r="F26"/>
  <c r="I26"/>
  <c r="F27"/>
  <c r="I27"/>
  <c r="F28"/>
  <c r="I28"/>
  <c r="D6"/>
  <c r="C6"/>
  <c r="I20"/>
  <c r="F20"/>
  <c r="D2"/>
  <c r="B4" s="1"/>
  <c r="F9"/>
  <c r="F8"/>
  <c r="I27" i="26" l="1"/>
  <c r="I38"/>
  <c r="I47"/>
  <c r="I54"/>
  <c r="I63"/>
  <c r="I50" i="27"/>
  <c r="I54"/>
  <c r="I58"/>
  <c r="I62"/>
  <c r="I66"/>
  <c r="I219" i="26"/>
  <c r="I215"/>
  <c r="I211"/>
  <c r="I207"/>
  <c r="I203"/>
  <c r="I199"/>
  <c r="I195"/>
  <c r="I191"/>
  <c r="I187"/>
  <c r="I183"/>
  <c r="I179"/>
  <c r="I175"/>
  <c r="I171"/>
  <c r="I167"/>
  <c r="I163"/>
  <c r="I159"/>
  <c r="I155"/>
  <c r="I151"/>
  <c r="I147"/>
  <c r="I143"/>
  <c r="I139"/>
  <c r="I135"/>
  <c r="I131"/>
  <c r="I127"/>
  <c r="I123"/>
  <c r="I119"/>
  <c r="I115"/>
  <c r="I111"/>
  <c r="I107"/>
  <c r="I103"/>
  <c r="I99"/>
  <c r="I95"/>
  <c r="I91"/>
  <c r="I87"/>
  <c r="I83"/>
  <c r="I79"/>
  <c r="I75"/>
  <c r="I71"/>
  <c r="I69"/>
  <c r="I216"/>
  <c r="I212"/>
  <c r="I208"/>
  <c r="I204"/>
  <c r="I200"/>
  <c r="I196"/>
  <c r="I192"/>
  <c r="I188"/>
  <c r="I184"/>
  <c r="I180"/>
  <c r="I176"/>
  <c r="I172"/>
  <c r="I168"/>
  <c r="I164"/>
  <c r="I160"/>
  <c r="I156"/>
  <c r="I152"/>
  <c r="I148"/>
  <c r="I144"/>
  <c r="I140"/>
  <c r="I136"/>
  <c r="I132"/>
  <c r="I128"/>
  <c r="I124"/>
  <c r="I120"/>
  <c r="I116"/>
  <c r="I112"/>
  <c r="I108"/>
  <c r="I104"/>
  <c r="I100"/>
  <c r="I96"/>
  <c r="I92"/>
  <c r="I88"/>
  <c r="I84"/>
  <c r="I80"/>
  <c r="I76"/>
  <c r="I72"/>
  <c r="I67"/>
  <c r="I35"/>
  <c r="I43"/>
  <c r="I50"/>
  <c r="I59"/>
  <c r="I66"/>
  <c r="I48" i="27"/>
  <c r="I52"/>
  <c r="I56"/>
  <c r="I60"/>
  <c r="I64"/>
  <c r="I217" i="26"/>
  <c r="I213"/>
  <c r="I209"/>
  <c r="I205"/>
  <c r="I201"/>
  <c r="I197"/>
  <c r="I193"/>
  <c r="I189"/>
  <c r="I185"/>
  <c r="I181"/>
  <c r="I177"/>
  <c r="I173"/>
  <c r="I169"/>
  <c r="I165"/>
  <c r="I161"/>
  <c r="I157"/>
  <c r="I153"/>
  <c r="I149"/>
  <c r="I145"/>
  <c r="I141"/>
  <c r="I137"/>
  <c r="I133"/>
  <c r="I129"/>
  <c r="I125"/>
  <c r="I121"/>
  <c r="I117"/>
  <c r="I113"/>
  <c r="I109"/>
  <c r="I105"/>
  <c r="I101"/>
  <c r="I97"/>
  <c r="I93"/>
  <c r="I89"/>
  <c r="I85"/>
  <c r="I81"/>
  <c r="I77"/>
  <c r="I73"/>
  <c r="I65"/>
  <c r="I218"/>
  <c r="I214"/>
  <c r="I210"/>
  <c r="I206"/>
  <c r="I202"/>
  <c r="I198"/>
  <c r="I194"/>
  <c r="I190"/>
  <c r="I186"/>
  <c r="I182"/>
  <c r="I178"/>
  <c r="I174"/>
  <c r="I170"/>
  <c r="I166"/>
  <c r="I162"/>
  <c r="I158"/>
  <c r="I154"/>
  <c r="I150"/>
  <c r="I146"/>
  <c r="I142"/>
  <c r="I138"/>
  <c r="I134"/>
  <c r="I130"/>
  <c r="I126"/>
  <c r="I122"/>
  <c r="I118"/>
  <c r="I114"/>
  <c r="I110"/>
  <c r="I106"/>
  <c r="I102"/>
  <c r="I98"/>
  <c r="I94"/>
  <c r="I90"/>
  <c r="I86"/>
  <c r="I82"/>
  <c r="I78"/>
  <c r="I74"/>
  <c r="I70"/>
  <c r="I64"/>
  <c r="C6"/>
  <c r="D6" i="27"/>
  <c r="B8" s="1"/>
  <c r="I22" i="26"/>
  <c r="I26"/>
  <c r="I30"/>
  <c r="I34"/>
  <c r="I39"/>
  <c r="I45"/>
  <c r="I52"/>
  <c r="I58"/>
  <c r="I26" i="28"/>
  <c r="I31"/>
  <c r="I42"/>
  <c r="I51"/>
  <c r="I60"/>
  <c r="I20" i="26"/>
  <c r="I24"/>
  <c r="I28"/>
  <c r="I32"/>
  <c r="I36"/>
  <c r="I42"/>
  <c r="I55"/>
  <c r="I61"/>
  <c r="I23" i="28"/>
  <c r="I34"/>
  <c r="I39"/>
  <c r="I48"/>
  <c r="I54"/>
  <c r="F38" i="26"/>
  <c r="F42"/>
  <c r="F46"/>
  <c r="F50"/>
  <c r="F54"/>
  <c r="F58"/>
  <c r="F62"/>
  <c r="F66"/>
  <c r="F40"/>
  <c r="F44"/>
  <c r="F48"/>
  <c r="F52"/>
  <c r="F56"/>
  <c r="F60"/>
  <c r="F64"/>
  <c r="F68"/>
  <c r="F39"/>
  <c r="F43"/>
  <c r="F47"/>
  <c r="F51"/>
  <c r="F55"/>
  <c r="F59"/>
  <c r="F63"/>
  <c r="C6" i="16"/>
  <c r="B8" s="1"/>
  <c r="D2" i="22"/>
  <c r="B10" s="1"/>
  <c r="D6"/>
  <c r="B8" s="1"/>
  <c r="S13" i="7" s="1"/>
  <c r="C6" i="22"/>
  <c r="I47" i="28"/>
  <c r="I63"/>
  <c r="I21"/>
  <c r="I25"/>
  <c r="I29"/>
  <c r="I33"/>
  <c r="I37"/>
  <c r="I41"/>
  <c r="I46"/>
  <c r="I52"/>
  <c r="I57"/>
  <c r="I62"/>
  <c r="I68"/>
  <c r="I20"/>
  <c r="I24"/>
  <c r="I28"/>
  <c r="I32"/>
  <c r="I36"/>
  <c r="I40"/>
  <c r="I45"/>
  <c r="I50"/>
  <c r="I56"/>
  <c r="I61"/>
  <c r="I66"/>
  <c r="I55"/>
  <c r="I43"/>
  <c r="F44"/>
  <c r="F48"/>
  <c r="F52"/>
  <c r="F56"/>
  <c r="F60"/>
  <c r="F64"/>
  <c r="F68"/>
  <c r="F43"/>
  <c r="F47"/>
  <c r="F51"/>
  <c r="F55"/>
  <c r="F59"/>
  <c r="F63"/>
  <c r="D6"/>
  <c r="B8" s="1"/>
  <c r="M13" i="7" s="1"/>
  <c r="D2" i="28"/>
  <c r="D6" i="16"/>
  <c r="I23" i="10"/>
  <c r="I27"/>
  <c r="I31"/>
  <c r="I35"/>
  <c r="I39"/>
  <c r="I43"/>
  <c r="I47"/>
  <c r="I51"/>
  <c r="I55"/>
  <c r="I59"/>
  <c r="I63"/>
  <c r="I67"/>
  <c r="I22"/>
  <c r="I26"/>
  <c r="I30"/>
  <c r="I34"/>
  <c r="I38"/>
  <c r="I42"/>
  <c r="I46"/>
  <c r="I50"/>
  <c r="I54"/>
  <c r="I58"/>
  <c r="I62"/>
  <c r="I66"/>
  <c r="I21"/>
  <c r="I25"/>
  <c r="I29"/>
  <c r="I33"/>
  <c r="I37"/>
  <c r="I41"/>
  <c r="I45"/>
  <c r="I49"/>
  <c r="I53"/>
  <c r="I57"/>
  <c r="I61"/>
  <c r="I65"/>
  <c r="D2" i="8"/>
  <c r="F11" s="1"/>
  <c r="B8" i="13"/>
  <c r="G13" i="7" s="1"/>
  <c r="B8" i="19"/>
  <c r="P13" i="7" s="1"/>
  <c r="F11" i="9"/>
  <c r="F11" i="10"/>
  <c r="B8" i="23"/>
  <c r="T13" i="7" s="1"/>
  <c r="F11" i="12"/>
  <c r="F11" i="11"/>
  <c r="B11" i="10"/>
  <c r="B11" i="9"/>
  <c r="F11" i="15"/>
  <c r="F11" i="14"/>
  <c r="B8" i="26"/>
  <c r="F8" s="1"/>
  <c r="B11" i="12"/>
  <c r="B11" i="16"/>
  <c r="F9" i="26"/>
  <c r="B11" i="11"/>
  <c r="B11" i="15"/>
  <c r="B11" i="14"/>
  <c r="F4" i="27"/>
  <c r="B4"/>
  <c r="F4" i="26"/>
  <c r="B4"/>
  <c r="V13" i="7"/>
  <c r="F10" i="25"/>
  <c r="F4"/>
  <c r="B10"/>
  <c r="B4"/>
  <c r="B8" i="24"/>
  <c r="B10" s="1"/>
  <c r="F4"/>
  <c r="B4"/>
  <c r="F4" i="23"/>
  <c r="B4"/>
  <c r="F8" i="22"/>
  <c r="F4"/>
  <c r="B4"/>
  <c r="B8" i="21"/>
  <c r="F4"/>
  <c r="B4"/>
  <c r="F8" i="20"/>
  <c r="F4"/>
  <c r="B10"/>
  <c r="B4"/>
  <c r="F8" i="19"/>
  <c r="F10" s="1"/>
  <c r="F4"/>
  <c r="B10"/>
  <c r="B4"/>
  <c r="B8" i="18"/>
  <c r="N13" i="7"/>
  <c r="F8" i="17"/>
  <c r="F4" i="18"/>
  <c r="B4"/>
  <c r="F8" i="16"/>
  <c r="F11" s="1"/>
  <c r="J13" i="7"/>
  <c r="D13"/>
  <c r="I13"/>
  <c r="F4" i="17"/>
  <c r="F13" i="7"/>
  <c r="B4" i="17"/>
  <c r="B10"/>
  <c r="H13" i="7"/>
  <c r="C13"/>
  <c r="E13"/>
  <c r="B13"/>
  <c r="F4" i="16"/>
  <c r="B4"/>
  <c r="B10"/>
  <c r="F4" i="15"/>
  <c r="B4"/>
  <c r="F10"/>
  <c r="B10"/>
  <c r="F4" i="14"/>
  <c r="B4"/>
  <c r="F10"/>
  <c r="B10"/>
  <c r="F4" i="13"/>
  <c r="B4"/>
  <c r="F10" i="10"/>
  <c r="F4" i="12"/>
  <c r="B4"/>
  <c r="F10"/>
  <c r="B10"/>
  <c r="F4" i="11"/>
  <c r="F10"/>
  <c r="B10"/>
  <c r="F4" i="10"/>
  <c r="B10"/>
  <c r="D48" s="1"/>
  <c r="F4" i="9"/>
  <c r="B4"/>
  <c r="F10"/>
  <c r="B10"/>
  <c r="F10" i="2"/>
  <c r="B10"/>
  <c r="B11" s="1"/>
  <c r="F4"/>
  <c r="F11" l="1"/>
  <c r="H9"/>
  <c r="D72"/>
  <c r="E75"/>
  <c r="D82"/>
  <c r="D85"/>
  <c r="E88"/>
  <c r="E91"/>
  <c r="D98"/>
  <c r="D101"/>
  <c r="E104"/>
  <c r="E107"/>
  <c r="D114"/>
  <c r="D122"/>
  <c r="E125"/>
  <c r="D135"/>
  <c r="D139"/>
  <c r="E142"/>
  <c r="D146"/>
  <c r="E153"/>
  <c r="D157"/>
  <c r="E160"/>
  <c r="D164"/>
  <c r="E166"/>
  <c r="E168"/>
  <c r="E170"/>
  <c r="E174"/>
  <c r="D178"/>
  <c r="E185"/>
  <c r="D189"/>
  <c r="E192"/>
  <c r="D196"/>
  <c r="E199"/>
  <c r="D203"/>
  <c r="E206"/>
  <c r="D210"/>
  <c r="E71"/>
  <c r="D75"/>
  <c r="E78"/>
  <c r="E81"/>
  <c r="D88"/>
  <c r="D91"/>
  <c r="E94"/>
  <c r="E97"/>
  <c r="D104"/>
  <c r="D107"/>
  <c r="E110"/>
  <c r="E113"/>
  <c r="E116"/>
  <c r="E121"/>
  <c r="D125"/>
  <c r="E128"/>
  <c r="E131"/>
  <c r="E134"/>
  <c r="E138"/>
  <c r="D142"/>
  <c r="E149"/>
  <c r="D153"/>
  <c r="E156"/>
  <c r="D160"/>
  <c r="E163"/>
  <c r="D166"/>
  <c r="D168"/>
  <c r="D170"/>
  <c r="D174"/>
  <c r="E181"/>
  <c r="D185"/>
  <c r="E188"/>
  <c r="D192"/>
  <c r="E195"/>
  <c r="D199"/>
  <c r="E202"/>
  <c r="D206"/>
  <c r="E213"/>
  <c r="E216"/>
  <c r="D71"/>
  <c r="D78"/>
  <c r="D81"/>
  <c r="E84"/>
  <c r="E87"/>
  <c r="D94"/>
  <c r="D97"/>
  <c r="E100"/>
  <c r="E103"/>
  <c r="D110"/>
  <c r="D113"/>
  <c r="D116"/>
  <c r="E118"/>
  <c r="D121"/>
  <c r="E124"/>
  <c r="D128"/>
  <c r="D131"/>
  <c r="D134"/>
  <c r="D138"/>
  <c r="E145"/>
  <c r="D149"/>
  <c r="E152"/>
  <c r="D156"/>
  <c r="E159"/>
  <c r="D163"/>
  <c r="E173"/>
  <c r="E177"/>
  <c r="D181"/>
  <c r="E184"/>
  <c r="D188"/>
  <c r="E191"/>
  <c r="D195"/>
  <c r="E198"/>
  <c r="D202"/>
  <c r="E209"/>
  <c r="D213"/>
  <c r="D216"/>
  <c r="E218"/>
  <c r="E70"/>
  <c r="E74"/>
  <c r="E77"/>
  <c r="D84"/>
  <c r="D87"/>
  <c r="E90"/>
  <c r="E93"/>
  <c r="D100"/>
  <c r="D103"/>
  <c r="E106"/>
  <c r="E109"/>
  <c r="D118"/>
  <c r="E120"/>
  <c r="D124"/>
  <c r="E127"/>
  <c r="E130"/>
  <c r="E133"/>
  <c r="E137"/>
  <c r="E141"/>
  <c r="D145"/>
  <c r="E148"/>
  <c r="D152"/>
  <c r="E155"/>
  <c r="D159"/>
  <c r="E162"/>
  <c r="E167"/>
  <c r="D173"/>
  <c r="D177"/>
  <c r="E180"/>
  <c r="D184"/>
  <c r="E187"/>
  <c r="D191"/>
  <c r="E194"/>
  <c r="D198"/>
  <c r="E205"/>
  <c r="D209"/>
  <c r="E212"/>
  <c r="D218"/>
  <c r="D70"/>
  <c r="D74"/>
  <c r="D77"/>
  <c r="E80"/>
  <c r="E83"/>
  <c r="D90"/>
  <c r="D93"/>
  <c r="E96"/>
  <c r="E99"/>
  <c r="D106"/>
  <c r="D109"/>
  <c r="E112"/>
  <c r="E115"/>
  <c r="D120"/>
  <c r="E123"/>
  <c r="D127"/>
  <c r="D130"/>
  <c r="D133"/>
  <c r="D137"/>
  <c r="D141"/>
  <c r="E144"/>
  <c r="D148"/>
  <c r="E151"/>
  <c r="D155"/>
  <c r="E158"/>
  <c r="D162"/>
  <c r="D167"/>
  <c r="E172"/>
  <c r="E176"/>
  <c r="D180"/>
  <c r="E183"/>
  <c r="D187"/>
  <c r="E190"/>
  <c r="D194"/>
  <c r="E201"/>
  <c r="D205"/>
  <c r="E208"/>
  <c r="D212"/>
  <c r="E215"/>
  <c r="E73"/>
  <c r="D80"/>
  <c r="D83"/>
  <c r="E86"/>
  <c r="E89"/>
  <c r="D96"/>
  <c r="D99"/>
  <c r="E102"/>
  <c r="E105"/>
  <c r="D112"/>
  <c r="D115"/>
  <c r="D123"/>
  <c r="E136"/>
  <c r="E140"/>
  <c r="D144"/>
  <c r="E147"/>
  <c r="D151"/>
  <c r="E154"/>
  <c r="D158"/>
  <c r="E165"/>
  <c r="E169"/>
  <c r="D172"/>
  <c r="D176"/>
  <c r="E179"/>
  <c r="D183"/>
  <c r="E186"/>
  <c r="D190"/>
  <c r="E197"/>
  <c r="D201"/>
  <c r="E204"/>
  <c r="D208"/>
  <c r="E211"/>
  <c r="D215"/>
  <c r="D73"/>
  <c r="E76"/>
  <c r="E79"/>
  <c r="D86"/>
  <c r="D89"/>
  <c r="E92"/>
  <c r="E95"/>
  <c r="D102"/>
  <c r="D105"/>
  <c r="E108"/>
  <c r="E111"/>
  <c r="E117"/>
  <c r="E119"/>
  <c r="E126"/>
  <c r="E129"/>
  <c r="E132"/>
  <c r="D136"/>
  <c r="D140"/>
  <c r="E143"/>
  <c r="D147"/>
  <c r="E150"/>
  <c r="D154"/>
  <c r="E161"/>
  <c r="D165"/>
  <c r="D169"/>
  <c r="E171"/>
  <c r="E175"/>
  <c r="D179"/>
  <c r="E182"/>
  <c r="D186"/>
  <c r="E193"/>
  <c r="D197"/>
  <c r="E200"/>
  <c r="D204"/>
  <c r="E207"/>
  <c r="D211"/>
  <c r="E214"/>
  <c r="E217"/>
  <c r="E219"/>
  <c r="E72"/>
  <c r="D76"/>
  <c r="D79"/>
  <c r="E82"/>
  <c r="E85"/>
  <c r="D92"/>
  <c r="D95"/>
  <c r="E98"/>
  <c r="E101"/>
  <c r="D108"/>
  <c r="D111"/>
  <c r="E114"/>
  <c r="D117"/>
  <c r="D119"/>
  <c r="E122"/>
  <c r="D126"/>
  <c r="D129"/>
  <c r="D132"/>
  <c r="E135"/>
  <c r="E139"/>
  <c r="D143"/>
  <c r="E146"/>
  <c r="D150"/>
  <c r="E157"/>
  <c r="D161"/>
  <c r="E164"/>
  <c r="D171"/>
  <c r="D175"/>
  <c r="E178"/>
  <c r="D182"/>
  <c r="E189"/>
  <c r="D193"/>
  <c r="E196"/>
  <c r="D200"/>
  <c r="E203"/>
  <c r="D207"/>
  <c r="E210"/>
  <c r="D214"/>
  <c r="D217"/>
  <c r="D219"/>
  <c r="I9"/>
  <c r="L13" i="7"/>
  <c r="B10" i="27"/>
  <c r="E65" s="1"/>
  <c r="F8" i="28"/>
  <c r="F8" i="27"/>
  <c r="F10" s="1"/>
  <c r="B10" i="28"/>
  <c r="E65" s="1"/>
  <c r="B4"/>
  <c r="F4"/>
  <c r="F8" i="13"/>
  <c r="F11" s="1"/>
  <c r="B11"/>
  <c r="B10"/>
  <c r="F10" i="8"/>
  <c r="K50" s="1"/>
  <c r="B10"/>
  <c r="D56" s="1"/>
  <c r="B11"/>
  <c r="B4"/>
  <c r="F4"/>
  <c r="F8" i="23"/>
  <c r="F10" s="1"/>
  <c r="B10"/>
  <c r="B11" s="1"/>
  <c r="B10" i="26"/>
  <c r="K13" i="7"/>
  <c r="F10" i="26"/>
  <c r="B11" i="24"/>
  <c r="B54" s="1"/>
  <c r="B11" i="22"/>
  <c r="G67" s="1"/>
  <c r="F11"/>
  <c r="B11" i="17"/>
  <c r="G67" s="1"/>
  <c r="F11"/>
  <c r="B11" i="19"/>
  <c r="F11"/>
  <c r="B11" i="20"/>
  <c r="F11"/>
  <c r="B11" i="25"/>
  <c r="C55" s="1"/>
  <c r="F11"/>
  <c r="K44" s="1"/>
  <c r="F10" i="28"/>
  <c r="U13" i="7"/>
  <c r="K28" i="9"/>
  <c r="K36"/>
  <c r="K44"/>
  <c r="K52"/>
  <c r="K60"/>
  <c r="K68"/>
  <c r="K27"/>
  <c r="K35"/>
  <c r="K43"/>
  <c r="K51"/>
  <c r="K59"/>
  <c r="K67"/>
  <c r="K26"/>
  <c r="K34"/>
  <c r="K42"/>
  <c r="K50"/>
  <c r="K58"/>
  <c r="K66"/>
  <c r="K25"/>
  <c r="K33"/>
  <c r="K41"/>
  <c r="K49"/>
  <c r="K57"/>
  <c r="K65"/>
  <c r="K24"/>
  <c r="K32"/>
  <c r="K40"/>
  <c r="K48"/>
  <c r="K56"/>
  <c r="K64"/>
  <c r="K23"/>
  <c r="K31"/>
  <c r="K39"/>
  <c r="K47"/>
  <c r="K55"/>
  <c r="K63"/>
  <c r="K22"/>
  <c r="K30"/>
  <c r="K38"/>
  <c r="K46"/>
  <c r="K54"/>
  <c r="K62"/>
  <c r="K20"/>
  <c r="K21"/>
  <c r="K29"/>
  <c r="K37"/>
  <c r="K45"/>
  <c r="K53"/>
  <c r="K61"/>
  <c r="K69"/>
  <c r="K24" i="11"/>
  <c r="K32"/>
  <c r="K40"/>
  <c r="K48"/>
  <c r="K56"/>
  <c r="K64"/>
  <c r="K23"/>
  <c r="K31"/>
  <c r="K39"/>
  <c r="K47"/>
  <c r="K55"/>
  <c r="K63"/>
  <c r="K22"/>
  <c r="K30"/>
  <c r="K38"/>
  <c r="K46"/>
  <c r="K54"/>
  <c r="K62"/>
  <c r="K20"/>
  <c r="K21"/>
  <c r="K29"/>
  <c r="K37"/>
  <c r="K45"/>
  <c r="K53"/>
  <c r="K61"/>
  <c r="K69"/>
  <c r="K28"/>
  <c r="K36"/>
  <c r="K44"/>
  <c r="K52"/>
  <c r="K60"/>
  <c r="K68"/>
  <c r="K27"/>
  <c r="K35"/>
  <c r="K43"/>
  <c r="K51"/>
  <c r="K59"/>
  <c r="K67"/>
  <c r="K26"/>
  <c r="K34"/>
  <c r="K42"/>
  <c r="K50"/>
  <c r="K58"/>
  <c r="K66"/>
  <c r="K25"/>
  <c r="K33"/>
  <c r="K41"/>
  <c r="K49"/>
  <c r="K57"/>
  <c r="K65"/>
  <c r="K26" i="12"/>
  <c r="K34"/>
  <c r="K42"/>
  <c r="K50"/>
  <c r="K58"/>
  <c r="K66"/>
  <c r="K25"/>
  <c r="K33"/>
  <c r="K41"/>
  <c r="K49"/>
  <c r="K57"/>
  <c r="K65"/>
  <c r="K24"/>
  <c r="K32"/>
  <c r="K40"/>
  <c r="K48"/>
  <c r="K56"/>
  <c r="K64"/>
  <c r="K23"/>
  <c r="K31"/>
  <c r="K39"/>
  <c r="K47"/>
  <c r="K55"/>
  <c r="K63"/>
  <c r="K22"/>
  <c r="K30"/>
  <c r="K38"/>
  <c r="K46"/>
  <c r="K54"/>
  <c r="K62"/>
  <c r="K20"/>
  <c r="K21"/>
  <c r="K29"/>
  <c r="K37"/>
  <c r="K45"/>
  <c r="K53"/>
  <c r="K61"/>
  <c r="K69"/>
  <c r="K28"/>
  <c r="K36"/>
  <c r="K44"/>
  <c r="K52"/>
  <c r="K60"/>
  <c r="K68"/>
  <c r="K27"/>
  <c r="K35"/>
  <c r="K43"/>
  <c r="K51"/>
  <c r="K59"/>
  <c r="K67"/>
  <c r="K22" i="14"/>
  <c r="K30"/>
  <c r="K38"/>
  <c r="K46"/>
  <c r="K54"/>
  <c r="K62"/>
  <c r="K20"/>
  <c r="K21"/>
  <c r="K29"/>
  <c r="K37"/>
  <c r="K45"/>
  <c r="K53"/>
  <c r="K61"/>
  <c r="K69"/>
  <c r="K28"/>
  <c r="K36"/>
  <c r="K44"/>
  <c r="K52"/>
  <c r="K60"/>
  <c r="K68"/>
  <c r="K27"/>
  <c r="K35"/>
  <c r="K43"/>
  <c r="K51"/>
  <c r="K59"/>
  <c r="K67"/>
  <c r="K26"/>
  <c r="K34"/>
  <c r="K42"/>
  <c r="K50"/>
  <c r="K58"/>
  <c r="K66"/>
  <c r="K25"/>
  <c r="K33"/>
  <c r="K41"/>
  <c r="K49"/>
  <c r="K57"/>
  <c r="K65"/>
  <c r="K24"/>
  <c r="K32"/>
  <c r="K40"/>
  <c r="K48"/>
  <c r="K56"/>
  <c r="K64"/>
  <c r="K23"/>
  <c r="K31"/>
  <c r="K39"/>
  <c r="K47"/>
  <c r="K55"/>
  <c r="K63"/>
  <c r="K22" i="10"/>
  <c r="K30"/>
  <c r="K38"/>
  <c r="K46"/>
  <c r="K54"/>
  <c r="K62"/>
  <c r="K20"/>
  <c r="K21"/>
  <c r="K29"/>
  <c r="K37"/>
  <c r="K45"/>
  <c r="K53"/>
  <c r="K61"/>
  <c r="K69"/>
  <c r="K28"/>
  <c r="K36"/>
  <c r="K44"/>
  <c r="K52"/>
  <c r="K60"/>
  <c r="K68"/>
  <c r="K27"/>
  <c r="K35"/>
  <c r="K43"/>
  <c r="K51"/>
  <c r="K59"/>
  <c r="K67"/>
  <c r="K26"/>
  <c r="K34"/>
  <c r="K42"/>
  <c r="K50"/>
  <c r="K58"/>
  <c r="K66"/>
  <c r="K25"/>
  <c r="K33"/>
  <c r="K41"/>
  <c r="K49"/>
  <c r="K57"/>
  <c r="K65"/>
  <c r="K24"/>
  <c r="K32"/>
  <c r="K40"/>
  <c r="K48"/>
  <c r="K56"/>
  <c r="K64"/>
  <c r="K23"/>
  <c r="K31"/>
  <c r="K39"/>
  <c r="K47"/>
  <c r="K55"/>
  <c r="K63"/>
  <c r="K24" i="15"/>
  <c r="K32"/>
  <c r="K40"/>
  <c r="K48"/>
  <c r="K56"/>
  <c r="K64"/>
  <c r="K23"/>
  <c r="K31"/>
  <c r="K39"/>
  <c r="K47"/>
  <c r="K55"/>
  <c r="K63"/>
  <c r="K22"/>
  <c r="K30"/>
  <c r="K38"/>
  <c r="K46"/>
  <c r="K54"/>
  <c r="K62"/>
  <c r="K20"/>
  <c r="K21"/>
  <c r="K29"/>
  <c r="K37"/>
  <c r="K45"/>
  <c r="K53"/>
  <c r="K61"/>
  <c r="K69"/>
  <c r="K28"/>
  <c r="K36"/>
  <c r="K44"/>
  <c r="K52"/>
  <c r="K60"/>
  <c r="K68"/>
  <c r="K27"/>
  <c r="K35"/>
  <c r="K43"/>
  <c r="K51"/>
  <c r="K59"/>
  <c r="K67"/>
  <c r="K26"/>
  <c r="K34"/>
  <c r="K42"/>
  <c r="K50"/>
  <c r="K58"/>
  <c r="K66"/>
  <c r="K25"/>
  <c r="K33"/>
  <c r="K41"/>
  <c r="K49"/>
  <c r="K57"/>
  <c r="K65"/>
  <c r="F8" i="21"/>
  <c r="F10" s="1"/>
  <c r="R13" i="7"/>
  <c r="F8" i="18"/>
  <c r="F10" s="1"/>
  <c r="O13" i="7"/>
  <c r="B46" i="25"/>
  <c r="G44"/>
  <c r="E65"/>
  <c r="D64"/>
  <c r="E57"/>
  <c r="D56"/>
  <c r="E49"/>
  <c r="D48"/>
  <c r="E41"/>
  <c r="D40"/>
  <c r="E33"/>
  <c r="D32"/>
  <c r="E25"/>
  <c r="D24"/>
  <c r="D49"/>
  <c r="D41"/>
  <c r="E64"/>
  <c r="D63"/>
  <c r="E56"/>
  <c r="D55"/>
  <c r="E48"/>
  <c r="D47"/>
  <c r="E40"/>
  <c r="D39"/>
  <c r="E32"/>
  <c r="D31"/>
  <c r="E24"/>
  <c r="D23"/>
  <c r="E66"/>
  <c r="E58"/>
  <c r="E63"/>
  <c r="D62"/>
  <c r="E55"/>
  <c r="D54"/>
  <c r="E47"/>
  <c r="D46"/>
  <c r="E39"/>
  <c r="D38"/>
  <c r="E31"/>
  <c r="D30"/>
  <c r="E23"/>
  <c r="D22"/>
  <c r="D65"/>
  <c r="D57"/>
  <c r="E50"/>
  <c r="D69"/>
  <c r="E62"/>
  <c r="D61"/>
  <c r="E54"/>
  <c r="D53"/>
  <c r="E46"/>
  <c r="D45"/>
  <c r="E38"/>
  <c r="D37"/>
  <c r="E30"/>
  <c r="D29"/>
  <c r="E22"/>
  <c r="D21"/>
  <c r="D33"/>
  <c r="D25"/>
  <c r="E69"/>
  <c r="D68"/>
  <c r="E61"/>
  <c r="D60"/>
  <c r="E53"/>
  <c r="D52"/>
  <c r="E45"/>
  <c r="D44"/>
  <c r="E37"/>
  <c r="D36"/>
  <c r="E29"/>
  <c r="D28"/>
  <c r="E21"/>
  <c r="D20"/>
  <c r="E68"/>
  <c r="D67"/>
  <c r="E60"/>
  <c r="D59"/>
  <c r="E52"/>
  <c r="D51"/>
  <c r="E44"/>
  <c r="D43"/>
  <c r="E36"/>
  <c r="D35"/>
  <c r="E28"/>
  <c r="D27"/>
  <c r="E20"/>
  <c r="E42"/>
  <c r="E34"/>
  <c r="E67"/>
  <c r="D66"/>
  <c r="E59"/>
  <c r="D58"/>
  <c r="E51"/>
  <c r="D50"/>
  <c r="E43"/>
  <c r="D42"/>
  <c r="E35"/>
  <c r="D34"/>
  <c r="E27"/>
  <c r="D26"/>
  <c r="E26"/>
  <c r="J40"/>
  <c r="J57"/>
  <c r="J46"/>
  <c r="J64"/>
  <c r="J67"/>
  <c r="J38"/>
  <c r="J50"/>
  <c r="J21"/>
  <c r="J53"/>
  <c r="J20"/>
  <c r="J63"/>
  <c r="J30"/>
  <c r="J52"/>
  <c r="J55"/>
  <c r="J47"/>
  <c r="J45"/>
  <c r="J48"/>
  <c r="J65"/>
  <c r="J51"/>
  <c r="J44"/>
  <c r="J54"/>
  <c r="J34"/>
  <c r="J66"/>
  <c r="J69"/>
  <c r="F8" i="24"/>
  <c r="F10" s="1"/>
  <c r="C63"/>
  <c r="B62"/>
  <c r="H60"/>
  <c r="G51"/>
  <c r="C47"/>
  <c r="H44"/>
  <c r="H36"/>
  <c r="C31"/>
  <c r="B30"/>
  <c r="H20"/>
  <c r="B69"/>
  <c r="H67"/>
  <c r="H59"/>
  <c r="C54"/>
  <c r="H51"/>
  <c r="C46"/>
  <c r="C38"/>
  <c r="B37"/>
  <c r="C30"/>
  <c r="H27"/>
  <c r="C22"/>
  <c r="B68"/>
  <c r="H66"/>
  <c r="H58"/>
  <c r="C53"/>
  <c r="H50"/>
  <c r="C45"/>
  <c r="C37"/>
  <c r="B36"/>
  <c r="H34"/>
  <c r="G25"/>
  <c r="C21"/>
  <c r="C68"/>
  <c r="C60"/>
  <c r="H57"/>
  <c r="G56"/>
  <c r="C44"/>
  <c r="B43"/>
  <c r="H41"/>
  <c r="H33"/>
  <c r="C28"/>
  <c r="H25"/>
  <c r="C20"/>
  <c r="H64"/>
  <c r="G63"/>
  <c r="H56"/>
  <c r="G55"/>
  <c r="B50"/>
  <c r="C43"/>
  <c r="B42"/>
  <c r="G39"/>
  <c r="H32"/>
  <c r="C27"/>
  <c r="B26"/>
  <c r="B65"/>
  <c r="H63"/>
  <c r="G62"/>
  <c r="H55"/>
  <c r="G54"/>
  <c r="B49"/>
  <c r="H47"/>
  <c r="G46"/>
  <c r="B41"/>
  <c r="H39"/>
  <c r="G38"/>
  <c r="B33"/>
  <c r="H31"/>
  <c r="G30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E33" i="23"/>
  <c r="E25"/>
  <c r="E31"/>
  <c r="D30"/>
  <c r="D68"/>
  <c r="E61"/>
  <c r="D35"/>
  <c r="D27"/>
  <c r="E34"/>
  <c r="D33"/>
  <c r="B13" i="22"/>
  <c r="C63"/>
  <c r="B62"/>
  <c r="H60"/>
  <c r="G59"/>
  <c r="C55"/>
  <c r="B54"/>
  <c r="C47"/>
  <c r="B46"/>
  <c r="H44"/>
  <c r="G43"/>
  <c r="C39"/>
  <c r="B38"/>
  <c r="C31"/>
  <c r="B30"/>
  <c r="H28"/>
  <c r="G27"/>
  <c r="C23"/>
  <c r="B22"/>
  <c r="H67"/>
  <c r="G66"/>
  <c r="C62"/>
  <c r="B61"/>
  <c r="H59"/>
  <c r="G58"/>
  <c r="H51"/>
  <c r="G50"/>
  <c r="C46"/>
  <c r="B45"/>
  <c r="H43"/>
  <c r="G42"/>
  <c r="H35"/>
  <c r="G34"/>
  <c r="C30"/>
  <c r="B29"/>
  <c r="H27"/>
  <c r="G26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B10" i="18"/>
  <c r="D28" s="1"/>
  <c r="E65" i="22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F10"/>
  <c r="J54" s="1"/>
  <c r="B10" i="21"/>
  <c r="F10" i="20"/>
  <c r="J38" s="1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B13"/>
  <c r="B13" i="19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D23" i="18"/>
  <c r="E62"/>
  <c r="E30"/>
  <c r="F10" i="16"/>
  <c r="J54" s="1"/>
  <c r="F10" i="17"/>
  <c r="C63"/>
  <c r="C37"/>
  <c r="B57"/>
  <c r="H29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E63"/>
  <c r="D62"/>
  <c r="E55"/>
  <c r="D54"/>
  <c r="E47"/>
  <c r="D46"/>
  <c r="E39"/>
  <c r="D38"/>
  <c r="E31"/>
  <c r="D30"/>
  <c r="E23"/>
  <c r="D22"/>
  <c r="D69"/>
  <c r="E62"/>
  <c r="D61"/>
  <c r="E54"/>
  <c r="D53"/>
  <c r="E46"/>
  <c r="D45"/>
  <c r="E38"/>
  <c r="D37"/>
  <c r="E30"/>
  <c r="D29"/>
  <c r="E22"/>
  <c r="D21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H68" i="16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D43" i="8"/>
  <c r="D25"/>
  <c r="B13" i="16"/>
  <c r="B13" i="15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G29" i="8"/>
  <c r="J62" i="15"/>
  <c r="J54"/>
  <c r="J46"/>
  <c r="J38"/>
  <c r="J30"/>
  <c r="J22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E20" i="8"/>
  <c r="B13" i="14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J62"/>
  <c r="J54"/>
  <c r="J46"/>
  <c r="J38"/>
  <c r="J30"/>
  <c r="J22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E65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D34" i="8"/>
  <c r="F10" i="13"/>
  <c r="B13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G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G36"/>
  <c r="H29"/>
  <c r="H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40"/>
  <c r="B31"/>
  <c r="G28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24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B39"/>
  <c r="H37"/>
  <c r="C32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H69"/>
  <c r="G68"/>
  <c r="C64"/>
  <c r="B63"/>
  <c r="H61"/>
  <c r="G60"/>
  <c r="C56"/>
  <c r="B55"/>
  <c r="H53"/>
  <c r="G52"/>
  <c r="C48"/>
  <c r="B47"/>
  <c r="H45"/>
  <c r="G44"/>
  <c r="B23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E65"/>
  <c r="D64"/>
  <c r="E57"/>
  <c r="D56"/>
  <c r="E49"/>
  <c r="D48"/>
  <c r="E41"/>
  <c r="D40"/>
  <c r="E33"/>
  <c r="D32"/>
  <c r="E25"/>
  <c r="D24"/>
  <c r="D65"/>
  <c r="D41"/>
  <c r="E64"/>
  <c r="D63"/>
  <c r="E56"/>
  <c r="D55"/>
  <c r="E48"/>
  <c r="D47"/>
  <c r="E40"/>
  <c r="D39"/>
  <c r="E32"/>
  <c r="D31"/>
  <c r="E24"/>
  <c r="D23"/>
  <c r="B14"/>
  <c r="D25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34"/>
  <c r="E26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6"/>
  <c r="E58"/>
  <c r="D57"/>
  <c r="E50"/>
  <c r="D49"/>
  <c r="E42"/>
  <c r="D33"/>
  <c r="E67"/>
  <c r="D66"/>
  <c r="E59"/>
  <c r="D58"/>
  <c r="E51"/>
  <c r="D50"/>
  <c r="E43"/>
  <c r="D42"/>
  <c r="E35"/>
  <c r="D34"/>
  <c r="E27"/>
  <c r="D26"/>
  <c r="E38" i="8"/>
  <c r="E65" i="12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J62"/>
  <c r="J54"/>
  <c r="J46"/>
  <c r="J38"/>
  <c r="J30"/>
  <c r="J22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B13"/>
  <c r="E66" i="10"/>
  <c r="E65" i="11"/>
  <c r="D64"/>
  <c r="E57"/>
  <c r="D56"/>
  <c r="E49"/>
  <c r="D48"/>
  <c r="E41"/>
  <c r="D40"/>
  <c r="D32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D20"/>
  <c r="E69"/>
  <c r="D68"/>
  <c r="E61"/>
  <c r="D60"/>
  <c r="E53"/>
  <c r="D52"/>
  <c r="E45"/>
  <c r="D44"/>
  <c r="E37"/>
  <c r="D36"/>
  <c r="E29"/>
  <c r="D28"/>
  <c r="E21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E33"/>
  <c r="E25"/>
  <c r="D24"/>
  <c r="D44" i="10"/>
  <c r="D39"/>
  <c r="E38"/>
  <c r="D41"/>
  <c r="E34"/>
  <c r="D21"/>
  <c r="E33"/>
  <c r="D25"/>
  <c r="E52"/>
  <c r="E61"/>
  <c r="D24"/>
  <c r="E27"/>
  <c r="D43"/>
  <c r="D52"/>
  <c r="D22"/>
  <c r="D55"/>
  <c r="J62" i="11"/>
  <c r="J54"/>
  <c r="J46"/>
  <c r="J38"/>
  <c r="J30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J22"/>
  <c r="D57" i="10"/>
  <c r="D23"/>
  <c r="E68"/>
  <c r="D54"/>
  <c r="E51"/>
  <c r="D38"/>
  <c r="D26"/>
  <c r="E36"/>
  <c r="E45"/>
  <c r="E54"/>
  <c r="E48"/>
  <c r="B13" i="11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H28"/>
  <c r="E29" i="10"/>
  <c r="E42"/>
  <c r="E59"/>
  <c r="D20"/>
  <c r="D29"/>
  <c r="E63"/>
  <c r="D56"/>
  <c r="D35"/>
  <c r="D53"/>
  <c r="G40" i="8"/>
  <c r="E20" i="10"/>
  <c r="E65"/>
  <c r="D58"/>
  <c r="E22"/>
  <c r="D40"/>
  <c r="D67"/>
  <c r="D42"/>
  <c r="E31"/>
  <c r="D61"/>
  <c r="E39"/>
  <c r="E24"/>
  <c r="E56"/>
  <c r="E41"/>
  <c r="D33"/>
  <c r="D65"/>
  <c r="D50"/>
  <c r="E28"/>
  <c r="E60"/>
  <c r="E37"/>
  <c r="E69"/>
  <c r="E46"/>
  <c r="D30"/>
  <c r="D62"/>
  <c r="D47"/>
  <c r="D32"/>
  <c r="D64"/>
  <c r="E26"/>
  <c r="E58"/>
  <c r="E43"/>
  <c r="D27"/>
  <c r="D59"/>
  <c r="D36"/>
  <c r="D68"/>
  <c r="D45"/>
  <c r="E23"/>
  <c r="E55"/>
  <c r="E40"/>
  <c r="E25"/>
  <c r="E57"/>
  <c r="E50"/>
  <c r="E35"/>
  <c r="E67"/>
  <c r="D51"/>
  <c r="D28"/>
  <c r="D60"/>
  <c r="D37"/>
  <c r="D69"/>
  <c r="E47"/>
  <c r="E32"/>
  <c r="E64"/>
  <c r="E49"/>
  <c r="D49"/>
  <c r="D34"/>
  <c r="D66"/>
  <c r="E44"/>
  <c r="E21"/>
  <c r="E53"/>
  <c r="E30"/>
  <c r="E62"/>
  <c r="D46"/>
  <c r="D31"/>
  <c r="D63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J62"/>
  <c r="J54"/>
  <c r="J46"/>
  <c r="J38"/>
  <c r="J30"/>
  <c r="J22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C23" i="8"/>
  <c r="C35"/>
  <c r="C56"/>
  <c r="H42"/>
  <c r="D14" i="10"/>
  <c r="H60" i="8"/>
  <c r="C53"/>
  <c r="B48"/>
  <c r="G67"/>
  <c r="B68"/>
  <c r="H62"/>
  <c r="B61"/>
  <c r="B36"/>
  <c r="C37"/>
  <c r="G51"/>
  <c r="H40"/>
  <c r="C25"/>
  <c r="C67"/>
  <c r="B45"/>
  <c r="G24"/>
  <c r="B25"/>
  <c r="B14" i="10"/>
  <c r="G58" i="8"/>
  <c r="H25"/>
  <c r="C26"/>
  <c r="C24"/>
  <c r="D15" i="10"/>
  <c r="H59" i="8"/>
  <c r="G31"/>
  <c r="B13" i="10"/>
  <c r="B41" i="8"/>
  <c r="B39"/>
  <c r="B15" i="10"/>
  <c r="C40" i="8"/>
  <c r="J62" i="9"/>
  <c r="J54"/>
  <c r="J46"/>
  <c r="J38"/>
  <c r="J30"/>
  <c r="J22"/>
  <c r="J69"/>
  <c r="J61"/>
  <c r="J53"/>
  <c r="J45"/>
  <c r="J37"/>
  <c r="J29"/>
  <c r="J21"/>
  <c r="J68"/>
  <c r="J60"/>
  <c r="J52"/>
  <c r="J44"/>
  <c r="J36"/>
  <c r="J28"/>
  <c r="J20"/>
  <c r="J67"/>
  <c r="J59"/>
  <c r="J51"/>
  <c r="J43"/>
  <c r="J35"/>
  <c r="J27"/>
  <c r="J66"/>
  <c r="J58"/>
  <c r="J50"/>
  <c r="J42"/>
  <c r="J34"/>
  <c r="J26"/>
  <c r="J65"/>
  <c r="J57"/>
  <c r="J49"/>
  <c r="J41"/>
  <c r="J33"/>
  <c r="J25"/>
  <c r="J64"/>
  <c r="J56"/>
  <c r="J48"/>
  <c r="J40"/>
  <c r="J32"/>
  <c r="J24"/>
  <c r="J63"/>
  <c r="J55"/>
  <c r="J47"/>
  <c r="J39"/>
  <c r="J31"/>
  <c r="J23"/>
  <c r="D63" i="8"/>
  <c r="G57"/>
  <c r="D65"/>
  <c r="D29"/>
  <c r="G27"/>
  <c r="H57"/>
  <c r="E58"/>
  <c r="D28"/>
  <c r="E40"/>
  <c r="H44"/>
  <c r="B24"/>
  <c r="B59"/>
  <c r="B42"/>
  <c r="B57"/>
  <c r="B13"/>
  <c r="D49"/>
  <c r="D66"/>
  <c r="E68"/>
  <c r="D52"/>
  <c r="D14"/>
  <c r="D31"/>
  <c r="E57"/>
  <c r="D46"/>
  <c r="E36"/>
  <c r="E30"/>
  <c r="G56"/>
  <c r="D24"/>
  <c r="E28"/>
  <c r="D60"/>
  <c r="D30"/>
  <c r="D47"/>
  <c r="H68"/>
  <c r="E67"/>
  <c r="D21"/>
  <c r="E23"/>
  <c r="B15"/>
  <c r="B46"/>
  <c r="C21"/>
  <c r="G21"/>
  <c r="C20"/>
  <c r="C58"/>
  <c r="H30"/>
  <c r="B30"/>
  <c r="E42"/>
  <c r="D58"/>
  <c r="D67"/>
  <c r="E45"/>
  <c r="E62"/>
  <c r="E63"/>
  <c r="E49"/>
  <c r="H46"/>
  <c r="D33"/>
  <c r="D50"/>
  <c r="E60"/>
  <c r="D36"/>
  <c r="D53"/>
  <c r="D62"/>
  <c r="E24"/>
  <c r="E26"/>
  <c r="E43"/>
  <c r="E52"/>
  <c r="D20"/>
  <c r="E46"/>
  <c r="E55"/>
  <c r="E64"/>
  <c r="E65" i="9"/>
  <c r="D64"/>
  <c r="E57"/>
  <c r="D56"/>
  <c r="E49"/>
  <c r="D48"/>
  <c r="E41"/>
  <c r="D40"/>
  <c r="E33"/>
  <c r="D32"/>
  <c r="E25"/>
  <c r="D24"/>
  <c r="E64"/>
  <c r="D63"/>
  <c r="E56"/>
  <c r="D55"/>
  <c r="E48"/>
  <c r="D47"/>
  <c r="E40"/>
  <c r="D39"/>
  <c r="E32"/>
  <c r="D31"/>
  <c r="E24"/>
  <c r="D23"/>
  <c r="B14"/>
  <c r="E63"/>
  <c r="D62"/>
  <c r="E55"/>
  <c r="D54"/>
  <c r="E47"/>
  <c r="D46"/>
  <c r="E39"/>
  <c r="D38"/>
  <c r="E31"/>
  <c r="D30"/>
  <c r="E23"/>
  <c r="D22"/>
  <c r="D14"/>
  <c r="D69"/>
  <c r="E62"/>
  <c r="D61"/>
  <c r="E54"/>
  <c r="D53"/>
  <c r="E46"/>
  <c r="D45"/>
  <c r="E38"/>
  <c r="D37"/>
  <c r="E30"/>
  <c r="D29"/>
  <c r="E22"/>
  <c r="D21"/>
  <c r="B15"/>
  <c r="E69"/>
  <c r="D68"/>
  <c r="E61"/>
  <c r="D60"/>
  <c r="E53"/>
  <c r="D52"/>
  <c r="E45"/>
  <c r="D44"/>
  <c r="E37"/>
  <c r="D36"/>
  <c r="E29"/>
  <c r="D28"/>
  <c r="E21"/>
  <c r="D20"/>
  <c r="D15"/>
  <c r="E68"/>
  <c r="D67"/>
  <c r="E60"/>
  <c r="D59"/>
  <c r="E52"/>
  <c r="D51"/>
  <c r="E44"/>
  <c r="D43"/>
  <c r="E36"/>
  <c r="D35"/>
  <c r="E28"/>
  <c r="D27"/>
  <c r="E20"/>
  <c r="E67"/>
  <c r="D66"/>
  <c r="E59"/>
  <c r="D58"/>
  <c r="E51"/>
  <c r="D50"/>
  <c r="E43"/>
  <c r="D42"/>
  <c r="E35"/>
  <c r="D34"/>
  <c r="E27"/>
  <c r="D26"/>
  <c r="E66"/>
  <c r="D65"/>
  <c r="E58"/>
  <c r="D57"/>
  <c r="E50"/>
  <c r="D49"/>
  <c r="E42"/>
  <c r="D41"/>
  <c r="E34"/>
  <c r="D33"/>
  <c r="E26"/>
  <c r="D25"/>
  <c r="H68"/>
  <c r="G67"/>
  <c r="C63"/>
  <c r="B62"/>
  <c r="H60"/>
  <c r="G59"/>
  <c r="C55"/>
  <c r="B54"/>
  <c r="H52"/>
  <c r="G51"/>
  <c r="C47"/>
  <c r="B46"/>
  <c r="H44"/>
  <c r="G43"/>
  <c r="C39"/>
  <c r="B38"/>
  <c r="H36"/>
  <c r="G35"/>
  <c r="C31"/>
  <c r="B30"/>
  <c r="H28"/>
  <c r="G27"/>
  <c r="C23"/>
  <c r="B22"/>
  <c r="H20"/>
  <c r="B69"/>
  <c r="H67"/>
  <c r="G66"/>
  <c r="C62"/>
  <c r="B61"/>
  <c r="H59"/>
  <c r="G58"/>
  <c r="C54"/>
  <c r="B53"/>
  <c r="H51"/>
  <c r="G50"/>
  <c r="C46"/>
  <c r="B45"/>
  <c r="H43"/>
  <c r="G42"/>
  <c r="C38"/>
  <c r="B37"/>
  <c r="H35"/>
  <c r="G34"/>
  <c r="C30"/>
  <c r="B29"/>
  <c r="H27"/>
  <c r="G26"/>
  <c r="C22"/>
  <c r="B21"/>
  <c r="C69"/>
  <c r="B68"/>
  <c r="H66"/>
  <c r="G65"/>
  <c r="C61"/>
  <c r="B60"/>
  <c r="H58"/>
  <c r="G57"/>
  <c r="C53"/>
  <c r="B52"/>
  <c r="H50"/>
  <c r="G49"/>
  <c r="C45"/>
  <c r="B44"/>
  <c r="H42"/>
  <c r="G41"/>
  <c r="C37"/>
  <c r="B36"/>
  <c r="H34"/>
  <c r="G33"/>
  <c r="C29"/>
  <c r="B28"/>
  <c r="H26"/>
  <c r="G25"/>
  <c r="C21"/>
  <c r="B20"/>
  <c r="C68"/>
  <c r="B67"/>
  <c r="H65"/>
  <c r="G64"/>
  <c r="C60"/>
  <c r="B59"/>
  <c r="H57"/>
  <c r="G56"/>
  <c r="C52"/>
  <c r="B51"/>
  <c r="H49"/>
  <c r="G48"/>
  <c r="C44"/>
  <c r="B43"/>
  <c r="H41"/>
  <c r="G40"/>
  <c r="C36"/>
  <c r="B35"/>
  <c r="H33"/>
  <c r="G32"/>
  <c r="C28"/>
  <c r="B27"/>
  <c r="H25"/>
  <c r="G24"/>
  <c r="C20"/>
  <c r="C67"/>
  <c r="B66"/>
  <c r="H64"/>
  <c r="G63"/>
  <c r="C59"/>
  <c r="B58"/>
  <c r="H56"/>
  <c r="G55"/>
  <c r="C51"/>
  <c r="B50"/>
  <c r="H48"/>
  <c r="G47"/>
  <c r="C43"/>
  <c r="B42"/>
  <c r="H40"/>
  <c r="G39"/>
  <c r="C35"/>
  <c r="B34"/>
  <c r="H32"/>
  <c r="G31"/>
  <c r="C27"/>
  <c r="B26"/>
  <c r="H24"/>
  <c r="G23"/>
  <c r="C66"/>
  <c r="B65"/>
  <c r="H63"/>
  <c r="G62"/>
  <c r="C58"/>
  <c r="B57"/>
  <c r="H55"/>
  <c r="G54"/>
  <c r="C50"/>
  <c r="B49"/>
  <c r="H47"/>
  <c r="G46"/>
  <c r="C42"/>
  <c r="B41"/>
  <c r="H39"/>
  <c r="G38"/>
  <c r="C34"/>
  <c r="B33"/>
  <c r="H31"/>
  <c r="G30"/>
  <c r="C26"/>
  <c r="B25"/>
  <c r="H23"/>
  <c r="G22"/>
  <c r="G69"/>
  <c r="C65"/>
  <c r="B64"/>
  <c r="H62"/>
  <c r="G61"/>
  <c r="C57"/>
  <c r="B56"/>
  <c r="H54"/>
  <c r="G53"/>
  <c r="C49"/>
  <c r="B48"/>
  <c r="H46"/>
  <c r="G45"/>
  <c r="C41"/>
  <c r="B40"/>
  <c r="H38"/>
  <c r="G37"/>
  <c r="C33"/>
  <c r="B32"/>
  <c r="H30"/>
  <c r="G29"/>
  <c r="C25"/>
  <c r="B24"/>
  <c r="H22"/>
  <c r="G21"/>
  <c r="H69"/>
  <c r="G68"/>
  <c r="C64"/>
  <c r="B63"/>
  <c r="H61"/>
  <c r="G60"/>
  <c r="C56"/>
  <c r="B55"/>
  <c r="H53"/>
  <c r="G52"/>
  <c r="C48"/>
  <c r="B47"/>
  <c r="H45"/>
  <c r="G44"/>
  <c r="C40"/>
  <c r="B39"/>
  <c r="H37"/>
  <c r="G36"/>
  <c r="C32"/>
  <c r="B31"/>
  <c r="H29"/>
  <c r="G28"/>
  <c r="C24"/>
  <c r="B23"/>
  <c r="H21"/>
  <c r="G20"/>
  <c r="E66" i="8"/>
  <c r="D55"/>
  <c r="H41"/>
  <c r="E33"/>
  <c r="E69"/>
  <c r="B13" i="9"/>
  <c r="H64" i="8"/>
  <c r="E39"/>
  <c r="B62"/>
  <c r="C62"/>
  <c r="C69"/>
  <c r="G25"/>
  <c r="B27"/>
  <c r="B66"/>
  <c r="C42"/>
  <c r="C41"/>
  <c r="G28"/>
  <c r="D32"/>
  <c r="D57"/>
  <c r="E51"/>
  <c r="D51"/>
  <c r="D68"/>
  <c r="E53"/>
  <c r="D61"/>
  <c r="D54"/>
  <c r="E48"/>
  <c r="D64"/>
  <c r="G43"/>
  <c r="H43"/>
  <c r="G41"/>
  <c r="C52"/>
  <c r="G39"/>
  <c r="G62"/>
  <c r="G61"/>
  <c r="B55"/>
  <c r="B20"/>
  <c r="E34"/>
  <c r="E35"/>
  <c r="D35"/>
  <c r="D26"/>
  <c r="E37"/>
  <c r="D45"/>
  <c r="E31"/>
  <c r="E32"/>
  <c r="D40"/>
  <c r="D48"/>
  <c r="H52"/>
  <c r="B22"/>
  <c r="G42"/>
  <c r="B52"/>
  <c r="C68"/>
  <c r="C36"/>
  <c r="B34"/>
  <c r="H32"/>
  <c r="G30"/>
  <c r="G45"/>
  <c r="G44"/>
  <c r="H20"/>
  <c r="E41"/>
  <c r="E50"/>
  <c r="D42"/>
  <c r="D27"/>
  <c r="D59"/>
  <c r="E61"/>
  <c r="D44"/>
  <c r="D37"/>
  <c r="D69"/>
  <c r="E47"/>
  <c r="D39"/>
  <c r="D23"/>
  <c r="E65"/>
  <c r="C63"/>
  <c r="H28"/>
  <c r="C46"/>
  <c r="H58"/>
  <c r="H26"/>
  <c r="B43"/>
  <c r="G47"/>
  <c r="G63"/>
  <c r="G46"/>
  <c r="C57"/>
  <c r="G60"/>
  <c r="B23"/>
  <c r="E25"/>
  <c r="D41"/>
  <c r="E27"/>
  <c r="E59"/>
  <c r="E44"/>
  <c r="E21"/>
  <c r="E29"/>
  <c r="E22"/>
  <c r="E54"/>
  <c r="D38"/>
  <c r="D22"/>
  <c r="E56"/>
  <c r="H47"/>
  <c r="B64"/>
  <c r="H61"/>
  <c r="H29"/>
  <c r="C22"/>
  <c r="C31"/>
  <c r="G50"/>
  <c r="G34"/>
  <c r="B60"/>
  <c r="B44"/>
  <c r="B28"/>
  <c r="C60"/>
  <c r="C44"/>
  <c r="C28"/>
  <c r="H48"/>
  <c r="C43"/>
  <c r="B49"/>
  <c r="C65"/>
  <c r="C33"/>
  <c r="B47"/>
  <c r="C47"/>
  <c r="B54"/>
  <c r="H67"/>
  <c r="H35"/>
  <c r="C45"/>
  <c r="G64"/>
  <c r="G32"/>
  <c r="H23"/>
  <c r="C66"/>
  <c r="G69"/>
  <c r="G37"/>
  <c r="H27"/>
  <c r="C55"/>
  <c r="B38"/>
  <c r="B69"/>
  <c r="B53"/>
  <c r="B37"/>
  <c r="G65"/>
  <c r="G49"/>
  <c r="G33"/>
  <c r="H65"/>
  <c r="H49"/>
  <c r="H33"/>
  <c r="H56"/>
  <c r="G23"/>
  <c r="G55"/>
  <c r="H24"/>
  <c r="G54"/>
  <c r="G38"/>
  <c r="H22"/>
  <c r="H54"/>
  <c r="H38"/>
  <c r="G68"/>
  <c r="G52"/>
  <c r="G36"/>
  <c r="G20"/>
  <c r="B29"/>
  <c r="H63"/>
  <c r="H31"/>
  <c r="B32"/>
  <c r="H45"/>
  <c r="H36"/>
  <c r="G66"/>
  <c r="B65"/>
  <c r="B33"/>
  <c r="C49"/>
  <c r="B63"/>
  <c r="B31"/>
  <c r="G26"/>
  <c r="B14"/>
  <c r="G35"/>
  <c r="H51"/>
  <c r="C61"/>
  <c r="C29"/>
  <c r="G48"/>
  <c r="B50"/>
  <c r="C51"/>
  <c r="C50"/>
  <c r="C34"/>
  <c r="G53"/>
  <c r="C64"/>
  <c r="C48"/>
  <c r="C32"/>
  <c r="G59"/>
  <c r="C39"/>
  <c r="B21"/>
  <c r="C54"/>
  <c r="C38"/>
  <c r="H66"/>
  <c r="H50"/>
  <c r="H34"/>
  <c r="B67"/>
  <c r="B51"/>
  <c r="B35"/>
  <c r="C59"/>
  <c r="B26"/>
  <c r="B58"/>
  <c r="C27"/>
  <c r="H55"/>
  <c r="H39"/>
  <c r="G22"/>
  <c r="B56"/>
  <c r="B40"/>
  <c r="H69"/>
  <c r="H53"/>
  <c r="H37"/>
  <c r="H21"/>
  <c r="C30"/>
  <c r="D15"/>
  <c r="J39"/>
  <c r="J64"/>
  <c r="J52"/>
  <c r="J41"/>
  <c r="J26"/>
  <c r="J35"/>
  <c r="J67"/>
  <c r="J29"/>
  <c r="J61"/>
  <c r="J38"/>
  <c r="J31"/>
  <c r="J63"/>
  <c r="J56"/>
  <c r="J44"/>
  <c r="J62"/>
  <c r="J22"/>
  <c r="J33"/>
  <c r="J65"/>
  <c r="J27"/>
  <c r="J59"/>
  <c r="J53"/>
  <c r="J21"/>
  <c r="J23"/>
  <c r="J55"/>
  <c r="J48"/>
  <c r="J66"/>
  <c r="J36"/>
  <c r="J68"/>
  <c r="J54"/>
  <c r="J25"/>
  <c r="J57"/>
  <c r="J58"/>
  <c r="J51"/>
  <c r="J45"/>
  <c r="J30"/>
  <c r="J46"/>
  <c r="J47"/>
  <c r="J40"/>
  <c r="J24"/>
  <c r="J50"/>
  <c r="J28"/>
  <c r="J60"/>
  <c r="J20"/>
  <c r="J49"/>
  <c r="J42"/>
  <c r="J43"/>
  <c r="J37"/>
  <c r="J69"/>
  <c r="J32"/>
  <c r="J34"/>
  <c r="G62" i="2"/>
  <c r="C63"/>
  <c r="G65"/>
  <c r="B69"/>
  <c r="C60"/>
  <c r="B63"/>
  <c r="H64"/>
  <c r="C66"/>
  <c r="H67"/>
  <c r="G61"/>
  <c r="B66"/>
  <c r="C68"/>
  <c r="H61"/>
  <c r="H63"/>
  <c r="B68"/>
  <c r="G69"/>
  <c r="H60"/>
  <c r="C62"/>
  <c r="G63"/>
  <c r="C65"/>
  <c r="H66"/>
  <c r="G60"/>
  <c r="B62"/>
  <c r="B65"/>
  <c r="G66"/>
  <c r="H68"/>
  <c r="C64"/>
  <c r="G68"/>
  <c r="G64"/>
  <c r="C61"/>
  <c r="C67"/>
  <c r="B61"/>
  <c r="H62"/>
  <c r="B64"/>
  <c r="H65"/>
  <c r="B67"/>
  <c r="C69"/>
  <c r="B60"/>
  <c r="G67"/>
  <c r="H69"/>
  <c r="D60"/>
  <c r="D66"/>
  <c r="E68"/>
  <c r="D62"/>
  <c r="D65"/>
  <c r="E61"/>
  <c r="E64"/>
  <c r="E67"/>
  <c r="D61"/>
  <c r="D64"/>
  <c r="D67"/>
  <c r="E69"/>
  <c r="E63"/>
  <c r="D69"/>
  <c r="E60"/>
  <c r="D63"/>
  <c r="E66"/>
  <c r="D68"/>
  <c r="E62"/>
  <c r="E65"/>
  <c r="J53"/>
  <c r="H51"/>
  <c r="C55"/>
  <c r="C41"/>
  <c r="C43"/>
  <c r="G59"/>
  <c r="G46"/>
  <c r="G48"/>
  <c r="C50"/>
  <c r="G51"/>
  <c r="H53"/>
  <c r="B55"/>
  <c r="H56"/>
  <c r="C58"/>
  <c r="H59"/>
  <c r="B41"/>
  <c r="B43"/>
  <c r="C45"/>
  <c r="H46"/>
  <c r="H48"/>
  <c r="B50"/>
  <c r="C52"/>
  <c r="G56"/>
  <c r="B45"/>
  <c r="B52"/>
  <c r="C54"/>
  <c r="H55"/>
  <c r="C57"/>
  <c r="C40"/>
  <c r="H41"/>
  <c r="C42"/>
  <c r="H43"/>
  <c r="C44"/>
  <c r="B47"/>
  <c r="C49"/>
  <c r="B51"/>
  <c r="G52"/>
  <c r="C59"/>
  <c r="H44"/>
  <c r="G47"/>
  <c r="H49"/>
  <c r="H50"/>
  <c r="B54"/>
  <c r="G55"/>
  <c r="B57"/>
  <c r="H58"/>
  <c r="B40"/>
  <c r="G41"/>
  <c r="B42"/>
  <c r="G43"/>
  <c r="B44"/>
  <c r="H45"/>
  <c r="B49"/>
  <c r="C56"/>
  <c r="H57"/>
  <c r="H40"/>
  <c r="H42"/>
  <c r="G50"/>
  <c r="C51"/>
  <c r="H52"/>
  <c r="G58"/>
  <c r="G45"/>
  <c r="H47"/>
  <c r="C53"/>
  <c r="H54"/>
  <c r="C46"/>
  <c r="C48"/>
  <c r="B53"/>
  <c r="G54"/>
  <c r="B56"/>
  <c r="G57"/>
  <c r="B59"/>
  <c r="G40"/>
  <c r="G42"/>
  <c r="G44"/>
  <c r="B46"/>
  <c r="B48"/>
  <c r="G49"/>
  <c r="G53"/>
  <c r="B58"/>
  <c r="C47"/>
  <c r="D50"/>
  <c r="E52"/>
  <c r="D58"/>
  <c r="D45"/>
  <c r="E47"/>
  <c r="D57"/>
  <c r="D52"/>
  <c r="E54"/>
  <c r="E57"/>
  <c r="E40"/>
  <c r="E42"/>
  <c r="E44"/>
  <c r="D47"/>
  <c r="E49"/>
  <c r="D54"/>
  <c r="E51"/>
  <c r="E55"/>
  <c r="E41"/>
  <c r="D51"/>
  <c r="E53"/>
  <c r="E56"/>
  <c r="E59"/>
  <c r="E46"/>
  <c r="E48"/>
  <c r="D53"/>
  <c r="D56"/>
  <c r="D59"/>
  <c r="D46"/>
  <c r="D48"/>
  <c r="E43"/>
  <c r="E50"/>
  <c r="D55"/>
  <c r="E58"/>
  <c r="D41"/>
  <c r="D43"/>
  <c r="E45"/>
  <c r="D40"/>
  <c r="D42"/>
  <c r="D44"/>
  <c r="D49"/>
  <c r="B20"/>
  <c r="B34"/>
  <c r="H35"/>
  <c r="C36"/>
  <c r="B39"/>
  <c r="C22"/>
  <c r="H27"/>
  <c r="G28"/>
  <c r="G30"/>
  <c r="C31"/>
  <c r="G32"/>
  <c r="H39"/>
  <c r="B26"/>
  <c r="C29"/>
  <c r="H30"/>
  <c r="H32"/>
  <c r="G35"/>
  <c r="B36"/>
  <c r="H37"/>
  <c r="B22"/>
  <c r="H23"/>
  <c r="C26"/>
  <c r="G27"/>
  <c r="C33"/>
  <c r="H34"/>
  <c r="G37"/>
  <c r="C25"/>
  <c r="B29"/>
  <c r="G23"/>
  <c r="B31"/>
  <c r="B33"/>
  <c r="G34"/>
  <c r="H36"/>
  <c r="C38"/>
  <c r="G39"/>
  <c r="C21"/>
  <c r="H22"/>
  <c r="C24"/>
  <c r="B25"/>
  <c r="H26"/>
  <c r="C28"/>
  <c r="B37"/>
  <c r="B23"/>
  <c r="H29"/>
  <c r="G36"/>
  <c r="B38"/>
  <c r="B21"/>
  <c r="G22"/>
  <c r="B24"/>
  <c r="G29"/>
  <c r="H31"/>
  <c r="H33"/>
  <c r="C35"/>
  <c r="H25"/>
  <c r="G26"/>
  <c r="C27"/>
  <c r="B28"/>
  <c r="G21"/>
  <c r="G24"/>
  <c r="H28"/>
  <c r="C30"/>
  <c r="G31"/>
  <c r="C32"/>
  <c r="G33"/>
  <c r="B35"/>
  <c r="C37"/>
  <c r="H38"/>
  <c r="H21"/>
  <c r="C23"/>
  <c r="H24"/>
  <c r="G25"/>
  <c r="B27"/>
  <c r="C39"/>
  <c r="B30"/>
  <c r="B32"/>
  <c r="C34"/>
  <c r="G38"/>
  <c r="D15"/>
  <c r="D29"/>
  <c r="E31"/>
  <c r="E33"/>
  <c r="E25"/>
  <c r="D26"/>
  <c r="D38"/>
  <c r="D21"/>
  <c r="D24"/>
  <c r="E28"/>
  <c r="E26"/>
  <c r="D31"/>
  <c r="D33"/>
  <c r="E38"/>
  <c r="E21"/>
  <c r="E24"/>
  <c r="D25"/>
  <c r="D22"/>
  <c r="E35"/>
  <c r="E27"/>
  <c r="D28"/>
  <c r="E37"/>
  <c r="E23"/>
  <c r="E30"/>
  <c r="E32"/>
  <c r="D35"/>
  <c r="D27"/>
  <c r="D30"/>
  <c r="D32"/>
  <c r="E34"/>
  <c r="D37"/>
  <c r="E39"/>
  <c r="D23"/>
  <c r="D34"/>
  <c r="E36"/>
  <c r="D39"/>
  <c r="E22"/>
  <c r="E29"/>
  <c r="D36"/>
  <c r="C20"/>
  <c r="B15"/>
  <c r="H20"/>
  <c r="B13"/>
  <c r="E20"/>
  <c r="D20"/>
  <c r="B14"/>
  <c r="G20"/>
  <c r="D14"/>
  <c r="I8" l="1"/>
  <c r="H8"/>
  <c r="H70"/>
  <c r="B73"/>
  <c r="H74"/>
  <c r="C76"/>
  <c r="H77"/>
  <c r="C79"/>
  <c r="G84"/>
  <c r="B86"/>
  <c r="G87"/>
  <c r="B89"/>
  <c r="H90"/>
  <c r="C92"/>
  <c r="H93"/>
  <c r="C95"/>
  <c r="G100"/>
  <c r="B102"/>
  <c r="G103"/>
  <c r="B105"/>
  <c r="H106"/>
  <c r="C108"/>
  <c r="H109"/>
  <c r="C111"/>
  <c r="C117"/>
  <c r="G118"/>
  <c r="C119"/>
  <c r="H120"/>
  <c r="G124"/>
  <c r="C126"/>
  <c r="H127"/>
  <c r="C129"/>
  <c r="H130"/>
  <c r="C132"/>
  <c r="H133"/>
  <c r="B136"/>
  <c r="H137"/>
  <c r="B140"/>
  <c r="H141"/>
  <c r="C143"/>
  <c r="G145"/>
  <c r="B147"/>
  <c r="H148"/>
  <c r="C150"/>
  <c r="G152"/>
  <c r="B154"/>
  <c r="H155"/>
  <c r="G159"/>
  <c r="C161"/>
  <c r="H162"/>
  <c r="B165"/>
  <c r="H167"/>
  <c r="B169"/>
  <c r="C171"/>
  <c r="G173"/>
  <c r="C175"/>
  <c r="G177"/>
  <c r="B179"/>
  <c r="H180"/>
  <c r="C182"/>
  <c r="G184"/>
  <c r="B186"/>
  <c r="H187"/>
  <c r="G191"/>
  <c r="C193"/>
  <c r="H194"/>
  <c r="B197"/>
  <c r="G198"/>
  <c r="C200"/>
  <c r="B204"/>
  <c r="H205"/>
  <c r="C207"/>
  <c r="G209"/>
  <c r="B211"/>
  <c r="H212"/>
  <c r="C214"/>
  <c r="C217"/>
  <c r="G218"/>
  <c r="C219"/>
  <c r="G70"/>
  <c r="C72"/>
  <c r="G74"/>
  <c r="B76"/>
  <c r="G77"/>
  <c r="B79"/>
  <c r="H80"/>
  <c r="C82"/>
  <c r="H83"/>
  <c r="C85"/>
  <c r="G90"/>
  <c r="B92"/>
  <c r="G93"/>
  <c r="B95"/>
  <c r="H96"/>
  <c r="C98"/>
  <c r="H99"/>
  <c r="C101"/>
  <c r="G106"/>
  <c r="B108"/>
  <c r="G109"/>
  <c r="B111"/>
  <c r="H112"/>
  <c r="C114"/>
  <c r="H115"/>
  <c r="B117"/>
  <c r="B119"/>
  <c r="G120"/>
  <c r="C122"/>
  <c r="H123"/>
  <c r="B126"/>
  <c r="G127"/>
  <c r="B129"/>
  <c r="G130"/>
  <c r="B132"/>
  <c r="G133"/>
  <c r="C135"/>
  <c r="G137"/>
  <c r="C139"/>
  <c r="G141"/>
  <c r="B143"/>
  <c r="H144"/>
  <c r="C146"/>
  <c r="G148"/>
  <c r="B150"/>
  <c r="H151"/>
  <c r="G155"/>
  <c r="C157"/>
  <c r="H158"/>
  <c r="B161"/>
  <c r="G162"/>
  <c r="C164"/>
  <c r="G167"/>
  <c r="B171"/>
  <c r="H172"/>
  <c r="B175"/>
  <c r="H176"/>
  <c r="C178"/>
  <c r="G180"/>
  <c r="B182"/>
  <c r="H183"/>
  <c r="G187"/>
  <c r="C189"/>
  <c r="H190"/>
  <c r="B193"/>
  <c r="G194"/>
  <c r="C196"/>
  <c r="B200"/>
  <c r="H201"/>
  <c r="C203"/>
  <c r="G205"/>
  <c r="B207"/>
  <c r="H208"/>
  <c r="C210"/>
  <c r="G212"/>
  <c r="B214"/>
  <c r="H215"/>
  <c r="B217"/>
  <c r="B219"/>
  <c r="B72"/>
  <c r="H73"/>
  <c r="C75"/>
  <c r="G80"/>
  <c r="B82"/>
  <c r="G83"/>
  <c r="B85"/>
  <c r="H86"/>
  <c r="C88"/>
  <c r="H89"/>
  <c r="C91"/>
  <c r="G96"/>
  <c r="B98"/>
  <c r="G99"/>
  <c r="B101"/>
  <c r="H102"/>
  <c r="C104"/>
  <c r="H105"/>
  <c r="C107"/>
  <c r="G112"/>
  <c r="B114"/>
  <c r="G115"/>
  <c r="B122"/>
  <c r="G123"/>
  <c r="C125"/>
  <c r="B135"/>
  <c r="H136"/>
  <c r="B139"/>
  <c r="H140"/>
  <c r="C142"/>
  <c r="G144"/>
  <c r="B146"/>
  <c r="H147"/>
  <c r="G151"/>
  <c r="C153"/>
  <c r="H154"/>
  <c r="B157"/>
  <c r="G158"/>
  <c r="C160"/>
  <c r="B164"/>
  <c r="H165"/>
  <c r="C166"/>
  <c r="C168"/>
  <c r="H169"/>
  <c r="C170"/>
  <c r="G172"/>
  <c r="C174"/>
  <c r="G176"/>
  <c r="B178"/>
  <c r="H179"/>
  <c r="G183"/>
  <c r="C185"/>
  <c r="H186"/>
  <c r="B189"/>
  <c r="G190"/>
  <c r="C192"/>
  <c r="B196"/>
  <c r="H197"/>
  <c r="C199"/>
  <c r="G201"/>
  <c r="B203"/>
  <c r="H204"/>
  <c r="C206"/>
  <c r="G208"/>
  <c r="B210"/>
  <c r="H211"/>
  <c r="G215"/>
  <c r="C71"/>
  <c r="G73"/>
  <c r="B75"/>
  <c r="H76"/>
  <c r="C78"/>
  <c r="H79"/>
  <c r="C81"/>
  <c r="G86"/>
  <c r="B88"/>
  <c r="G89"/>
  <c r="B91"/>
  <c r="H92"/>
  <c r="C94"/>
  <c r="H95"/>
  <c r="C97"/>
  <c r="G102"/>
  <c r="B104"/>
  <c r="G105"/>
  <c r="B107"/>
  <c r="H108"/>
  <c r="C110"/>
  <c r="H111"/>
  <c r="C113"/>
  <c r="C116"/>
  <c r="H117"/>
  <c r="H119"/>
  <c r="C121"/>
  <c r="B125"/>
  <c r="H126"/>
  <c r="C128"/>
  <c r="H129"/>
  <c r="C131"/>
  <c r="H132"/>
  <c r="C134"/>
  <c r="G136"/>
  <c r="C138"/>
  <c r="G140"/>
  <c r="B142"/>
  <c r="H143"/>
  <c r="G147"/>
  <c r="C149"/>
  <c r="H150"/>
  <c r="B153"/>
  <c r="G154"/>
  <c r="C156"/>
  <c r="B160"/>
  <c r="H161"/>
  <c r="C163"/>
  <c r="G165"/>
  <c r="B166"/>
  <c r="B168"/>
  <c r="G169"/>
  <c r="B170"/>
  <c r="H171"/>
  <c r="B174"/>
  <c r="H175"/>
  <c r="G179"/>
  <c r="C181"/>
  <c r="H182"/>
  <c r="B185"/>
  <c r="G186"/>
  <c r="C188"/>
  <c r="B192"/>
  <c r="H193"/>
  <c r="C195"/>
  <c r="G197"/>
  <c r="B199"/>
  <c r="H200"/>
  <c r="C202"/>
  <c r="G204"/>
  <c r="B206"/>
  <c r="H207"/>
  <c r="G211"/>
  <c r="C213"/>
  <c r="H214"/>
  <c r="C216"/>
  <c r="H217"/>
  <c r="H219"/>
  <c r="B71"/>
  <c r="H72"/>
  <c r="G76"/>
  <c r="B78"/>
  <c r="G79"/>
  <c r="B81"/>
  <c r="H82"/>
  <c r="C84"/>
  <c r="H85"/>
  <c r="C87"/>
  <c r="G92"/>
  <c r="B94"/>
  <c r="G95"/>
  <c r="B97"/>
  <c r="H98"/>
  <c r="C100"/>
  <c r="H101"/>
  <c r="C103"/>
  <c r="G108"/>
  <c r="B110"/>
  <c r="G111"/>
  <c r="B113"/>
  <c r="H114"/>
  <c r="B116"/>
  <c r="G117"/>
  <c r="C118"/>
  <c r="G119"/>
  <c r="B121"/>
  <c r="H122"/>
  <c r="C124"/>
  <c r="G126"/>
  <c r="B128"/>
  <c r="G129"/>
  <c r="B131"/>
  <c r="G132"/>
  <c r="B134"/>
  <c r="H135"/>
  <c r="B138"/>
  <c r="H139"/>
  <c r="G143"/>
  <c r="C145"/>
  <c r="H146"/>
  <c r="B149"/>
  <c r="G150"/>
  <c r="C152"/>
  <c r="B156"/>
  <c r="H157"/>
  <c r="C159"/>
  <c r="G161"/>
  <c r="B163"/>
  <c r="H164"/>
  <c r="G171"/>
  <c r="C173"/>
  <c r="G175"/>
  <c r="C177"/>
  <c r="H178"/>
  <c r="B181"/>
  <c r="G182"/>
  <c r="C184"/>
  <c r="B188"/>
  <c r="H189"/>
  <c r="C191"/>
  <c r="G193"/>
  <c r="B195"/>
  <c r="H196"/>
  <c r="C198"/>
  <c r="G200"/>
  <c r="B202"/>
  <c r="H203"/>
  <c r="G207"/>
  <c r="C209"/>
  <c r="H210"/>
  <c r="B213"/>
  <c r="G214"/>
  <c r="B216"/>
  <c r="G217"/>
  <c r="C218"/>
  <c r="G219"/>
  <c r="C70"/>
  <c r="G72"/>
  <c r="C74"/>
  <c r="H75"/>
  <c r="C77"/>
  <c r="G82"/>
  <c r="B84"/>
  <c r="G85"/>
  <c r="B87"/>
  <c r="H88"/>
  <c r="C90"/>
  <c r="H91"/>
  <c r="C93"/>
  <c r="G98"/>
  <c r="B100"/>
  <c r="G101"/>
  <c r="B103"/>
  <c r="H104"/>
  <c r="C106"/>
  <c r="H107"/>
  <c r="C109"/>
  <c r="G114"/>
  <c r="B118"/>
  <c r="C120"/>
  <c r="G122"/>
  <c r="B124"/>
  <c r="H125"/>
  <c r="C127"/>
  <c r="C130"/>
  <c r="C133"/>
  <c r="G135"/>
  <c r="C137"/>
  <c r="G139"/>
  <c r="C141"/>
  <c r="H142"/>
  <c r="B145"/>
  <c r="G146"/>
  <c r="C148"/>
  <c r="B152"/>
  <c r="H153"/>
  <c r="C155"/>
  <c r="G157"/>
  <c r="B159"/>
  <c r="H160"/>
  <c r="C162"/>
  <c r="G164"/>
  <c r="H166"/>
  <c r="C167"/>
  <c r="H168"/>
  <c r="H170"/>
  <c r="B173"/>
  <c r="H174"/>
  <c r="B177"/>
  <c r="G178"/>
  <c r="C180"/>
  <c r="B184"/>
  <c r="H185"/>
  <c r="C187"/>
  <c r="G189"/>
  <c r="B191"/>
  <c r="H192"/>
  <c r="C194"/>
  <c r="G196"/>
  <c r="B198"/>
  <c r="H199"/>
  <c r="G203"/>
  <c r="C205"/>
  <c r="H206"/>
  <c r="B209"/>
  <c r="G210"/>
  <c r="C212"/>
  <c r="B218"/>
  <c r="B70"/>
  <c r="H71"/>
  <c r="B74"/>
  <c r="G75"/>
  <c r="B77"/>
  <c r="H78"/>
  <c r="C80"/>
  <c r="H81"/>
  <c r="C83"/>
  <c r="G88"/>
  <c r="B90"/>
  <c r="G91"/>
  <c r="B93"/>
  <c r="H94"/>
  <c r="C96"/>
  <c r="H97"/>
  <c r="C99"/>
  <c r="G104"/>
  <c r="B106"/>
  <c r="G107"/>
  <c r="B109"/>
  <c r="H110"/>
  <c r="C112"/>
  <c r="H113"/>
  <c r="C115"/>
  <c r="H116"/>
  <c r="B120"/>
  <c r="H121"/>
  <c r="C123"/>
  <c r="G125"/>
  <c r="B127"/>
  <c r="H128"/>
  <c r="B130"/>
  <c r="H131"/>
  <c r="B133"/>
  <c r="H134"/>
  <c r="B137"/>
  <c r="H138"/>
  <c r="B141"/>
  <c r="G142"/>
  <c r="C144"/>
  <c r="B148"/>
  <c r="H149"/>
  <c r="C151"/>
  <c r="G153"/>
  <c r="B155"/>
  <c r="H156"/>
  <c r="C158"/>
  <c r="G160"/>
  <c r="B162"/>
  <c r="H163"/>
  <c r="G166"/>
  <c r="B167"/>
  <c r="G168"/>
  <c r="G170"/>
  <c r="C172"/>
  <c r="G174"/>
  <c r="C176"/>
  <c r="B180"/>
  <c r="H181"/>
  <c r="C183"/>
  <c r="G185"/>
  <c r="B187"/>
  <c r="H188"/>
  <c r="C190"/>
  <c r="G192"/>
  <c r="B194"/>
  <c r="H195"/>
  <c r="G199"/>
  <c r="C201"/>
  <c r="H202"/>
  <c r="B205"/>
  <c r="G206"/>
  <c r="C208"/>
  <c r="B212"/>
  <c r="H213"/>
  <c r="C215"/>
  <c r="H216"/>
  <c r="G71"/>
  <c r="C73"/>
  <c r="G78"/>
  <c r="B80"/>
  <c r="G81"/>
  <c r="B83"/>
  <c r="H84"/>
  <c r="C86"/>
  <c r="H87"/>
  <c r="C89"/>
  <c r="G94"/>
  <c r="B96"/>
  <c r="G97"/>
  <c r="B99"/>
  <c r="H100"/>
  <c r="C102"/>
  <c r="H103"/>
  <c r="C105"/>
  <c r="G110"/>
  <c r="B112"/>
  <c r="G113"/>
  <c r="B115"/>
  <c r="G116"/>
  <c r="H118"/>
  <c r="G121"/>
  <c r="B123"/>
  <c r="H124"/>
  <c r="G128"/>
  <c r="G131"/>
  <c r="G134"/>
  <c r="C136"/>
  <c r="G138"/>
  <c r="C140"/>
  <c r="B144"/>
  <c r="H145"/>
  <c r="C147"/>
  <c r="G149"/>
  <c r="B151"/>
  <c r="H152"/>
  <c r="C154"/>
  <c r="G156"/>
  <c r="B158"/>
  <c r="H159"/>
  <c r="G163"/>
  <c r="C165"/>
  <c r="C169"/>
  <c r="B172"/>
  <c r="H173"/>
  <c r="B176"/>
  <c r="H177"/>
  <c r="C179"/>
  <c r="G181"/>
  <c r="B183"/>
  <c r="H184"/>
  <c r="C186"/>
  <c r="G188"/>
  <c r="B190"/>
  <c r="H191"/>
  <c r="G195"/>
  <c r="C197"/>
  <c r="H198"/>
  <c r="B201"/>
  <c r="G202"/>
  <c r="C204"/>
  <c r="B208"/>
  <c r="H209"/>
  <c r="C211"/>
  <c r="G213"/>
  <c r="B215"/>
  <c r="G216"/>
  <c r="H218"/>
  <c r="K36"/>
  <c r="J73"/>
  <c r="K76"/>
  <c r="K79"/>
  <c r="J86"/>
  <c r="J89"/>
  <c r="K92"/>
  <c r="K95"/>
  <c r="J102"/>
  <c r="J105"/>
  <c r="K108"/>
  <c r="K111"/>
  <c r="K117"/>
  <c r="K119"/>
  <c r="K126"/>
  <c r="K129"/>
  <c r="K132"/>
  <c r="J136"/>
  <c r="J140"/>
  <c r="K143"/>
  <c r="J147"/>
  <c r="K150"/>
  <c r="J154"/>
  <c r="K161"/>
  <c r="J165"/>
  <c r="J169"/>
  <c r="K171"/>
  <c r="K175"/>
  <c r="J179"/>
  <c r="K182"/>
  <c r="J186"/>
  <c r="K193"/>
  <c r="J197"/>
  <c r="K200"/>
  <c r="J204"/>
  <c r="K207"/>
  <c r="J211"/>
  <c r="K214"/>
  <c r="K217"/>
  <c r="K219"/>
  <c r="K72"/>
  <c r="J76"/>
  <c r="J79"/>
  <c r="K82"/>
  <c r="O82" s="1"/>
  <c r="K85"/>
  <c r="J92"/>
  <c r="J95"/>
  <c r="K98"/>
  <c r="O98" s="1"/>
  <c r="K101"/>
  <c r="J108"/>
  <c r="J111"/>
  <c r="K114"/>
  <c r="O114" s="1"/>
  <c r="J117"/>
  <c r="J119"/>
  <c r="K122"/>
  <c r="J126"/>
  <c r="J129"/>
  <c r="J132"/>
  <c r="K135"/>
  <c r="K139"/>
  <c r="J143"/>
  <c r="K146"/>
  <c r="J150"/>
  <c r="K157"/>
  <c r="J161"/>
  <c r="K164"/>
  <c r="J171"/>
  <c r="J175"/>
  <c r="K178"/>
  <c r="J182"/>
  <c r="K189"/>
  <c r="J193"/>
  <c r="K196"/>
  <c r="J200"/>
  <c r="K203"/>
  <c r="J207"/>
  <c r="K210"/>
  <c r="J214"/>
  <c r="J217"/>
  <c r="J219"/>
  <c r="J72"/>
  <c r="K75"/>
  <c r="J82"/>
  <c r="J85"/>
  <c r="K88"/>
  <c r="K91"/>
  <c r="J98"/>
  <c r="J101"/>
  <c r="K104"/>
  <c r="K107"/>
  <c r="J114"/>
  <c r="J122"/>
  <c r="K125"/>
  <c r="J135"/>
  <c r="J139"/>
  <c r="K142"/>
  <c r="J146"/>
  <c r="K153"/>
  <c r="J157"/>
  <c r="K160"/>
  <c r="J164"/>
  <c r="K166"/>
  <c r="K168"/>
  <c r="K170"/>
  <c r="K174"/>
  <c r="J178"/>
  <c r="K185"/>
  <c r="J189"/>
  <c r="K192"/>
  <c r="J196"/>
  <c r="K199"/>
  <c r="J203"/>
  <c r="K206"/>
  <c r="J210"/>
  <c r="K71"/>
  <c r="J75"/>
  <c r="K78"/>
  <c r="O78" s="1"/>
  <c r="K81"/>
  <c r="J88"/>
  <c r="J91"/>
  <c r="K94"/>
  <c r="O94" s="1"/>
  <c r="K97"/>
  <c r="J104"/>
  <c r="J107"/>
  <c r="K110"/>
  <c r="O110" s="1"/>
  <c r="K113"/>
  <c r="K116"/>
  <c r="K121"/>
  <c r="J125"/>
  <c r="M125" s="1"/>
  <c r="K128"/>
  <c r="K131"/>
  <c r="K134"/>
  <c r="K138"/>
  <c r="J142"/>
  <c r="K149"/>
  <c r="J153"/>
  <c r="K156"/>
  <c r="J160"/>
  <c r="K163"/>
  <c r="J166"/>
  <c r="J168"/>
  <c r="J170"/>
  <c r="J174"/>
  <c r="K181"/>
  <c r="J185"/>
  <c r="K188"/>
  <c r="J192"/>
  <c r="K195"/>
  <c r="J199"/>
  <c r="K202"/>
  <c r="J206"/>
  <c r="K213"/>
  <c r="K216"/>
  <c r="J71"/>
  <c r="J78"/>
  <c r="J81"/>
  <c r="K84"/>
  <c r="K87"/>
  <c r="J94"/>
  <c r="J97"/>
  <c r="K100"/>
  <c r="K103"/>
  <c r="J110"/>
  <c r="J113"/>
  <c r="J116"/>
  <c r="K118"/>
  <c r="J121"/>
  <c r="K124"/>
  <c r="N124" s="1"/>
  <c r="J128"/>
  <c r="J131"/>
  <c r="J134"/>
  <c r="J138"/>
  <c r="K145"/>
  <c r="J149"/>
  <c r="K152"/>
  <c r="J156"/>
  <c r="K159"/>
  <c r="J163"/>
  <c r="K173"/>
  <c r="K177"/>
  <c r="J181"/>
  <c r="K184"/>
  <c r="J188"/>
  <c r="K191"/>
  <c r="J195"/>
  <c r="K198"/>
  <c r="J202"/>
  <c r="K209"/>
  <c r="J213"/>
  <c r="J216"/>
  <c r="K218"/>
  <c r="K70"/>
  <c r="N70" s="1"/>
  <c r="K74"/>
  <c r="O74" s="1"/>
  <c r="K77"/>
  <c r="J84"/>
  <c r="J87"/>
  <c r="K90"/>
  <c r="O90" s="1"/>
  <c r="K93"/>
  <c r="J100"/>
  <c r="J103"/>
  <c r="K106"/>
  <c r="O106" s="1"/>
  <c r="K109"/>
  <c r="J118"/>
  <c r="K120"/>
  <c r="J124"/>
  <c r="K127"/>
  <c r="K130"/>
  <c r="K133"/>
  <c r="K137"/>
  <c r="K141"/>
  <c r="J145"/>
  <c r="K148"/>
  <c r="J152"/>
  <c r="K155"/>
  <c r="J159"/>
  <c r="K162"/>
  <c r="K167"/>
  <c r="J173"/>
  <c r="J177"/>
  <c r="K180"/>
  <c r="J184"/>
  <c r="K187"/>
  <c r="J191"/>
  <c r="K194"/>
  <c r="J198"/>
  <c r="K205"/>
  <c r="J209"/>
  <c r="K212"/>
  <c r="J218"/>
  <c r="J70"/>
  <c r="J74"/>
  <c r="J77"/>
  <c r="K80"/>
  <c r="K83"/>
  <c r="J90"/>
  <c r="J93"/>
  <c r="K96"/>
  <c r="K99"/>
  <c r="J106"/>
  <c r="J109"/>
  <c r="K112"/>
  <c r="K115"/>
  <c r="J120"/>
  <c r="K123"/>
  <c r="J127"/>
  <c r="L127" s="1"/>
  <c r="J130"/>
  <c r="J133"/>
  <c r="J137"/>
  <c r="J141"/>
  <c r="K144"/>
  <c r="J148"/>
  <c r="K151"/>
  <c r="J155"/>
  <c r="K158"/>
  <c r="J162"/>
  <c r="J167"/>
  <c r="K172"/>
  <c r="K176"/>
  <c r="J180"/>
  <c r="K183"/>
  <c r="J187"/>
  <c r="K190"/>
  <c r="J194"/>
  <c r="K201"/>
  <c r="J205"/>
  <c r="K208"/>
  <c r="J212"/>
  <c r="K215"/>
  <c r="K73"/>
  <c r="J80"/>
  <c r="J83"/>
  <c r="K86"/>
  <c r="O86" s="1"/>
  <c r="K89"/>
  <c r="J96"/>
  <c r="J99"/>
  <c r="K102"/>
  <c r="O102" s="1"/>
  <c r="K105"/>
  <c r="J112"/>
  <c r="J115"/>
  <c r="J123"/>
  <c r="K136"/>
  <c r="K140"/>
  <c r="J144"/>
  <c r="K147"/>
  <c r="J151"/>
  <c r="K154"/>
  <c r="J158"/>
  <c r="K165"/>
  <c r="K169"/>
  <c r="J172"/>
  <c r="J176"/>
  <c r="K179"/>
  <c r="J183"/>
  <c r="K186"/>
  <c r="J190"/>
  <c r="K197"/>
  <c r="J201"/>
  <c r="K204"/>
  <c r="J208"/>
  <c r="K211"/>
  <c r="J215"/>
  <c r="J65"/>
  <c r="M65" s="1"/>
  <c r="J24"/>
  <c r="M24" s="1"/>
  <c r="J37"/>
  <c r="J47"/>
  <c r="B13" i="24"/>
  <c r="J61" i="25"/>
  <c r="G54"/>
  <c r="H40"/>
  <c r="C49"/>
  <c r="B11" i="26"/>
  <c r="E70"/>
  <c r="E72"/>
  <c r="E75"/>
  <c r="D78"/>
  <c r="E80"/>
  <c r="E83"/>
  <c r="D86"/>
  <c r="D89"/>
  <c r="E100"/>
  <c r="E103"/>
  <c r="E106"/>
  <c r="E109"/>
  <c r="D112"/>
  <c r="D115"/>
  <c r="D118"/>
  <c r="D121"/>
  <c r="E132"/>
  <c r="E135"/>
  <c r="E138"/>
  <c r="E141"/>
  <c r="D144"/>
  <c r="D147"/>
  <c r="D150"/>
  <c r="D153"/>
  <c r="E164"/>
  <c r="E167"/>
  <c r="E170"/>
  <c r="E173"/>
  <c r="D176"/>
  <c r="D179"/>
  <c r="D182"/>
  <c r="D185"/>
  <c r="E196"/>
  <c r="E199"/>
  <c r="E202"/>
  <c r="E205"/>
  <c r="D208"/>
  <c r="D211"/>
  <c r="D214"/>
  <c r="D217"/>
  <c r="D70"/>
  <c r="D72"/>
  <c r="D75"/>
  <c r="D80"/>
  <c r="D83"/>
  <c r="E88"/>
  <c r="E91"/>
  <c r="E94"/>
  <c r="E97"/>
  <c r="D100"/>
  <c r="D103"/>
  <c r="D106"/>
  <c r="D109"/>
  <c r="E120"/>
  <c r="E123"/>
  <c r="E126"/>
  <c r="E129"/>
  <c r="D132"/>
  <c r="D135"/>
  <c r="D138"/>
  <c r="D141"/>
  <c r="E152"/>
  <c r="E155"/>
  <c r="E158"/>
  <c r="E161"/>
  <c r="D164"/>
  <c r="D167"/>
  <c r="D170"/>
  <c r="D173"/>
  <c r="E184"/>
  <c r="E187"/>
  <c r="E190"/>
  <c r="E193"/>
  <c r="D196"/>
  <c r="D199"/>
  <c r="D202"/>
  <c r="D205"/>
  <c r="E216"/>
  <c r="E219"/>
  <c r="E77"/>
  <c r="E85"/>
  <c r="D88"/>
  <c r="D91"/>
  <c r="D94"/>
  <c r="D97"/>
  <c r="E108"/>
  <c r="E111"/>
  <c r="E114"/>
  <c r="E117"/>
  <c r="D120"/>
  <c r="D123"/>
  <c r="D126"/>
  <c r="D129"/>
  <c r="E140"/>
  <c r="E143"/>
  <c r="E146"/>
  <c r="E149"/>
  <c r="D152"/>
  <c r="D155"/>
  <c r="D158"/>
  <c r="D161"/>
  <c r="E172"/>
  <c r="E175"/>
  <c r="E178"/>
  <c r="E181"/>
  <c r="D184"/>
  <c r="D187"/>
  <c r="D190"/>
  <c r="D193"/>
  <c r="E204"/>
  <c r="E207"/>
  <c r="E210"/>
  <c r="E213"/>
  <c r="D216"/>
  <c r="D219"/>
  <c r="E74"/>
  <c r="D77"/>
  <c r="E82"/>
  <c r="D85"/>
  <c r="E96"/>
  <c r="E99"/>
  <c r="E102"/>
  <c r="E105"/>
  <c r="D108"/>
  <c r="D111"/>
  <c r="D114"/>
  <c r="D117"/>
  <c r="E128"/>
  <c r="E131"/>
  <c r="E134"/>
  <c r="E137"/>
  <c r="D140"/>
  <c r="D143"/>
  <c r="D146"/>
  <c r="D149"/>
  <c r="E160"/>
  <c r="E163"/>
  <c r="E166"/>
  <c r="E169"/>
  <c r="D172"/>
  <c r="D175"/>
  <c r="D178"/>
  <c r="D181"/>
  <c r="E192"/>
  <c r="E195"/>
  <c r="E198"/>
  <c r="E201"/>
  <c r="D204"/>
  <c r="D207"/>
  <c r="D210"/>
  <c r="D213"/>
  <c r="E71"/>
  <c r="D74"/>
  <c r="E76"/>
  <c r="E79"/>
  <c r="D82"/>
  <c r="E84"/>
  <c r="E87"/>
  <c r="E90"/>
  <c r="E93"/>
  <c r="D96"/>
  <c r="D99"/>
  <c r="D102"/>
  <c r="D105"/>
  <c r="E116"/>
  <c r="E119"/>
  <c r="E122"/>
  <c r="E125"/>
  <c r="D128"/>
  <c r="D131"/>
  <c r="D134"/>
  <c r="D137"/>
  <c r="E148"/>
  <c r="E151"/>
  <c r="E154"/>
  <c r="E157"/>
  <c r="D160"/>
  <c r="D163"/>
  <c r="D166"/>
  <c r="D169"/>
  <c r="E180"/>
  <c r="E183"/>
  <c r="E186"/>
  <c r="E189"/>
  <c r="D192"/>
  <c r="D195"/>
  <c r="D198"/>
  <c r="D201"/>
  <c r="E212"/>
  <c r="E215"/>
  <c r="E218"/>
  <c r="D71"/>
  <c r="D76"/>
  <c r="D79"/>
  <c r="D84"/>
  <c r="D87"/>
  <c r="D90"/>
  <c r="D93"/>
  <c r="E104"/>
  <c r="E107"/>
  <c r="E110"/>
  <c r="E113"/>
  <c r="D116"/>
  <c r="D119"/>
  <c r="D122"/>
  <c r="D125"/>
  <c r="E136"/>
  <c r="E139"/>
  <c r="E142"/>
  <c r="E145"/>
  <c r="D148"/>
  <c r="D151"/>
  <c r="D154"/>
  <c r="D157"/>
  <c r="E168"/>
  <c r="E171"/>
  <c r="E174"/>
  <c r="E177"/>
  <c r="D180"/>
  <c r="D183"/>
  <c r="D186"/>
  <c r="D189"/>
  <c r="E200"/>
  <c r="E203"/>
  <c r="E206"/>
  <c r="E209"/>
  <c r="D212"/>
  <c r="D215"/>
  <c r="D218"/>
  <c r="E73"/>
  <c r="E81"/>
  <c r="E92"/>
  <c r="E95"/>
  <c r="E98"/>
  <c r="E101"/>
  <c r="D104"/>
  <c r="D107"/>
  <c r="D110"/>
  <c r="D113"/>
  <c r="E124"/>
  <c r="E127"/>
  <c r="E130"/>
  <c r="E133"/>
  <c r="D136"/>
  <c r="D139"/>
  <c r="D142"/>
  <c r="D145"/>
  <c r="E156"/>
  <c r="E159"/>
  <c r="E162"/>
  <c r="E165"/>
  <c r="D168"/>
  <c r="D171"/>
  <c r="D174"/>
  <c r="D177"/>
  <c r="E188"/>
  <c r="E191"/>
  <c r="E194"/>
  <c r="E197"/>
  <c r="D200"/>
  <c r="D203"/>
  <c r="D206"/>
  <c r="D209"/>
  <c r="D73"/>
  <c r="E78"/>
  <c r="D81"/>
  <c r="E86"/>
  <c r="E89"/>
  <c r="D92"/>
  <c r="D95"/>
  <c r="D98"/>
  <c r="D101"/>
  <c r="E112"/>
  <c r="E115"/>
  <c r="E118"/>
  <c r="E121"/>
  <c r="D124"/>
  <c r="D127"/>
  <c r="D130"/>
  <c r="D133"/>
  <c r="E144"/>
  <c r="E147"/>
  <c r="E150"/>
  <c r="E153"/>
  <c r="D156"/>
  <c r="D159"/>
  <c r="D162"/>
  <c r="D165"/>
  <c r="E176"/>
  <c r="E179"/>
  <c r="E182"/>
  <c r="E185"/>
  <c r="D188"/>
  <c r="D191"/>
  <c r="D194"/>
  <c r="D197"/>
  <c r="E208"/>
  <c r="E211"/>
  <c r="E214"/>
  <c r="E217"/>
  <c r="H67" i="25"/>
  <c r="J58"/>
  <c r="G53"/>
  <c r="C44"/>
  <c r="G28"/>
  <c r="G29"/>
  <c r="B20"/>
  <c r="H24" i="24"/>
  <c r="G47"/>
  <c r="G24"/>
  <c r="C52"/>
  <c r="H26"/>
  <c r="G57"/>
  <c r="H35"/>
  <c r="C62"/>
  <c r="C39"/>
  <c r="H68"/>
  <c r="B50" i="25"/>
  <c r="E20" i="18"/>
  <c r="B57" i="24"/>
  <c r="B34"/>
  <c r="C59"/>
  <c r="C36"/>
  <c r="H65"/>
  <c r="H42"/>
  <c r="C69"/>
  <c r="G50"/>
  <c r="H28"/>
  <c r="H52"/>
  <c r="H39" i="25"/>
  <c r="B36"/>
  <c r="G69"/>
  <c r="G32"/>
  <c r="G21"/>
  <c r="G23"/>
  <c r="B60"/>
  <c r="B32"/>
  <c r="G36"/>
  <c r="B55"/>
  <c r="J29"/>
  <c r="G30"/>
  <c r="G63"/>
  <c r="G52"/>
  <c r="C64"/>
  <c r="C34" i="24"/>
  <c r="C50"/>
  <c r="G23"/>
  <c r="H40"/>
  <c r="B58"/>
  <c r="B27"/>
  <c r="H49"/>
  <c r="B20"/>
  <c r="G41"/>
  <c r="C61"/>
  <c r="G34"/>
  <c r="B53"/>
  <c r="C23"/>
  <c r="B46"/>
  <c r="G67"/>
  <c r="J22" i="25"/>
  <c r="J42"/>
  <c r="J59"/>
  <c r="J32"/>
  <c r="D14"/>
  <c r="B48"/>
  <c r="H55"/>
  <c r="C67"/>
  <c r="C53"/>
  <c r="C26" i="24"/>
  <c r="C42"/>
  <c r="C58"/>
  <c r="G31"/>
  <c r="H48"/>
  <c r="B66"/>
  <c r="G40"/>
  <c r="B59"/>
  <c r="C29"/>
  <c r="B52"/>
  <c r="B21"/>
  <c r="H43"/>
  <c r="G66"/>
  <c r="G35"/>
  <c r="C55"/>
  <c r="J37" i="25"/>
  <c r="J33"/>
  <c r="J62"/>
  <c r="J39"/>
  <c r="J26"/>
  <c r="G22"/>
  <c r="G39"/>
  <c r="B59"/>
  <c r="H59"/>
  <c r="C65"/>
  <c r="B57"/>
  <c r="H56"/>
  <c r="G56"/>
  <c r="C37"/>
  <c r="G34"/>
  <c r="G40"/>
  <c r="G33"/>
  <c r="G60"/>
  <c r="H52"/>
  <c r="H38"/>
  <c r="G38"/>
  <c r="G31"/>
  <c r="B27"/>
  <c r="B63"/>
  <c r="C69"/>
  <c r="H20"/>
  <c r="H57"/>
  <c r="B52"/>
  <c r="H35"/>
  <c r="B41" i="17"/>
  <c r="C21"/>
  <c r="C47"/>
  <c r="B25"/>
  <c r="H57"/>
  <c r="C31"/>
  <c r="C57"/>
  <c r="H41"/>
  <c r="H67"/>
  <c r="C41"/>
  <c r="H25"/>
  <c r="H51"/>
  <c r="C25"/>
  <c r="B58"/>
  <c r="H35"/>
  <c r="H61"/>
  <c r="B42"/>
  <c r="C69"/>
  <c r="H45"/>
  <c r="B26"/>
  <c r="C53"/>
  <c r="E52" i="18"/>
  <c r="H22" i="25"/>
  <c r="B64"/>
  <c r="B41"/>
  <c r="H24"/>
  <c r="B66"/>
  <c r="G48"/>
  <c r="C29"/>
  <c r="G65"/>
  <c r="B37"/>
  <c r="D55" i="18"/>
  <c r="G45" i="25"/>
  <c r="L45" s="1"/>
  <c r="C26"/>
  <c r="G62"/>
  <c r="G47"/>
  <c r="C28"/>
  <c r="C24"/>
  <c r="B44"/>
  <c r="H61"/>
  <c r="B22"/>
  <c r="B61"/>
  <c r="H36"/>
  <c r="K55" i="8"/>
  <c r="B15" i="17"/>
  <c r="G28"/>
  <c r="G44"/>
  <c r="G60"/>
  <c r="B24"/>
  <c r="B40"/>
  <c r="B56"/>
  <c r="H23"/>
  <c r="H39"/>
  <c r="H55"/>
  <c r="H24"/>
  <c r="H40"/>
  <c r="H56"/>
  <c r="G24"/>
  <c r="G40"/>
  <c r="G56"/>
  <c r="B20"/>
  <c r="B36"/>
  <c r="B52"/>
  <c r="B68"/>
  <c r="G34"/>
  <c r="G50"/>
  <c r="G66"/>
  <c r="B30"/>
  <c r="B46"/>
  <c r="B62"/>
  <c r="J46" i="13"/>
  <c r="C24" i="17"/>
  <c r="C40"/>
  <c r="C56"/>
  <c r="H22"/>
  <c r="H38"/>
  <c r="H54"/>
  <c r="G22"/>
  <c r="G38"/>
  <c r="G54"/>
  <c r="G23"/>
  <c r="G39"/>
  <c r="G55"/>
  <c r="C20"/>
  <c r="C36"/>
  <c r="C52"/>
  <c r="C68"/>
  <c r="H34"/>
  <c r="H50"/>
  <c r="H66"/>
  <c r="C30"/>
  <c r="C46"/>
  <c r="C62"/>
  <c r="H28"/>
  <c r="H44"/>
  <c r="H60"/>
  <c r="E26" i="23"/>
  <c r="E51"/>
  <c r="D44"/>
  <c r="E23"/>
  <c r="E48"/>
  <c r="D14" i="17"/>
  <c r="B23"/>
  <c r="B39"/>
  <c r="B55"/>
  <c r="G21"/>
  <c r="G37"/>
  <c r="G53"/>
  <c r="G69"/>
  <c r="C34"/>
  <c r="C50"/>
  <c r="C66"/>
  <c r="C35"/>
  <c r="C51"/>
  <c r="C67"/>
  <c r="B35"/>
  <c r="B51"/>
  <c r="B67"/>
  <c r="G33"/>
  <c r="G49"/>
  <c r="G65"/>
  <c r="B29"/>
  <c r="B45"/>
  <c r="B61"/>
  <c r="G27"/>
  <c r="G43"/>
  <c r="G59"/>
  <c r="D25" i="23"/>
  <c r="D50"/>
  <c r="D36"/>
  <c r="D22"/>
  <c r="D47"/>
  <c r="H21" i="17"/>
  <c r="H37"/>
  <c r="H53"/>
  <c r="H69"/>
  <c r="C33"/>
  <c r="C49"/>
  <c r="C65"/>
  <c r="B33"/>
  <c r="B49"/>
  <c r="B65"/>
  <c r="B34"/>
  <c r="B50"/>
  <c r="B66"/>
  <c r="H33"/>
  <c r="H49"/>
  <c r="H65"/>
  <c r="C29"/>
  <c r="C45"/>
  <c r="C61"/>
  <c r="H27"/>
  <c r="H43"/>
  <c r="H59"/>
  <c r="C23"/>
  <c r="C39"/>
  <c r="C55"/>
  <c r="B13"/>
  <c r="E43" i="23"/>
  <c r="D67"/>
  <c r="D53"/>
  <c r="E40"/>
  <c r="E65"/>
  <c r="G20" i="17"/>
  <c r="G36"/>
  <c r="G52"/>
  <c r="G68"/>
  <c r="B32"/>
  <c r="B48"/>
  <c r="B64"/>
  <c r="H31"/>
  <c r="H47"/>
  <c r="H63"/>
  <c r="H32"/>
  <c r="H48"/>
  <c r="H64"/>
  <c r="G32"/>
  <c r="G48"/>
  <c r="G64"/>
  <c r="B28"/>
  <c r="B44"/>
  <c r="B60"/>
  <c r="G26"/>
  <c r="G42"/>
  <c r="G58"/>
  <c r="B22"/>
  <c r="B38"/>
  <c r="B54"/>
  <c r="J62"/>
  <c r="D42" i="23"/>
  <c r="E60"/>
  <c r="D45"/>
  <c r="D39"/>
  <c r="D64"/>
  <c r="B14" i="17"/>
  <c r="C32"/>
  <c r="C48"/>
  <c r="C64"/>
  <c r="H30"/>
  <c r="H46"/>
  <c r="H62"/>
  <c r="G30"/>
  <c r="G46"/>
  <c r="G62"/>
  <c r="G31"/>
  <c r="G47"/>
  <c r="G63"/>
  <c r="C28"/>
  <c r="C44"/>
  <c r="C60"/>
  <c r="H26"/>
  <c r="H42"/>
  <c r="H58"/>
  <c r="C22"/>
  <c r="C38"/>
  <c r="C54"/>
  <c r="H20"/>
  <c r="H36"/>
  <c r="H52"/>
  <c r="H68"/>
  <c r="E66" i="23"/>
  <c r="D59"/>
  <c r="D21"/>
  <c r="E63"/>
  <c r="E57"/>
  <c r="B31" i="17"/>
  <c r="B47"/>
  <c r="B63"/>
  <c r="G29"/>
  <c r="G45"/>
  <c r="G61"/>
  <c r="C26"/>
  <c r="C42"/>
  <c r="C58"/>
  <c r="C27"/>
  <c r="C43"/>
  <c r="C59"/>
  <c r="B27"/>
  <c r="B43"/>
  <c r="B59"/>
  <c r="G25"/>
  <c r="G41"/>
  <c r="G57"/>
  <c r="B21"/>
  <c r="B37"/>
  <c r="B53"/>
  <c r="B69"/>
  <c r="G35"/>
  <c r="G51"/>
  <c r="E58" i="23"/>
  <c r="E52"/>
  <c r="E69"/>
  <c r="E55"/>
  <c r="D56"/>
  <c r="D37" i="28"/>
  <c r="E43"/>
  <c r="K42" i="8"/>
  <c r="O42" s="1"/>
  <c r="K38"/>
  <c r="D54" i="27"/>
  <c r="E54"/>
  <c r="H30" i="25"/>
  <c r="H62"/>
  <c r="H31"/>
  <c r="C58"/>
  <c r="C35"/>
  <c r="H64"/>
  <c r="H33"/>
  <c r="H65"/>
  <c r="H34"/>
  <c r="C61"/>
  <c r="B29"/>
  <c r="B69"/>
  <c r="E36" i="27"/>
  <c r="H68" i="25"/>
  <c r="D57" i="27"/>
  <c r="D48" i="28"/>
  <c r="B39" i="25"/>
  <c r="H46"/>
  <c r="B23"/>
  <c r="H47"/>
  <c r="C48"/>
  <c r="H48"/>
  <c r="H25"/>
  <c r="H49"/>
  <c r="H69"/>
  <c r="H50"/>
  <c r="H53"/>
  <c r="H43"/>
  <c r="H44"/>
  <c r="N44" s="1"/>
  <c r="B13"/>
  <c r="K23" i="8"/>
  <c r="O23" s="1"/>
  <c r="D40" i="27"/>
  <c r="K45" i="8"/>
  <c r="N45" s="1"/>
  <c r="E29" i="27"/>
  <c r="K52" i="8"/>
  <c r="K49"/>
  <c r="D58" i="27"/>
  <c r="E22"/>
  <c r="D55"/>
  <c r="D28" i="28"/>
  <c r="K60" i="8"/>
  <c r="N60" s="1"/>
  <c r="K57"/>
  <c r="D26" i="27"/>
  <c r="E45"/>
  <c r="D23"/>
  <c r="E59" i="28"/>
  <c r="E49"/>
  <c r="E42" i="27"/>
  <c r="D20"/>
  <c r="E39"/>
  <c r="E50" i="28"/>
  <c r="E40"/>
  <c r="K30" i="8"/>
  <c r="N30" s="1"/>
  <c r="D41" i="27"/>
  <c r="E68"/>
  <c r="D38"/>
  <c r="D25" i="28"/>
  <c r="E24"/>
  <c r="E20" i="27"/>
  <c r="E38"/>
  <c r="D24"/>
  <c r="E30" i="28"/>
  <c r="K28" i="8"/>
  <c r="K25"/>
  <c r="E59" i="27"/>
  <c r="D29"/>
  <c r="E56"/>
  <c r="D36" i="28"/>
  <c r="B45" i="25"/>
  <c r="B38"/>
  <c r="K51" i="8"/>
  <c r="K21"/>
  <c r="K48"/>
  <c r="N48" s="1"/>
  <c r="E35" i="27"/>
  <c r="D51"/>
  <c r="D60"/>
  <c r="D69"/>
  <c r="E32"/>
  <c r="E49"/>
  <c r="E28" i="28"/>
  <c r="D22"/>
  <c r="K67" i="8"/>
  <c r="K37"/>
  <c r="K64"/>
  <c r="K34"/>
  <c r="N34" s="1"/>
  <c r="E27" i="27"/>
  <c r="D43"/>
  <c r="D52"/>
  <c r="D61"/>
  <c r="E24"/>
  <c r="E41"/>
  <c r="E67" i="28"/>
  <c r="D69"/>
  <c r="E57"/>
  <c r="B54" i="25"/>
  <c r="K36" i="8"/>
  <c r="K63"/>
  <c r="N63" s="1"/>
  <c r="K33"/>
  <c r="E50" i="27"/>
  <c r="E67"/>
  <c r="D28"/>
  <c r="D37"/>
  <c r="E47"/>
  <c r="E64"/>
  <c r="D57" i="28"/>
  <c r="D52"/>
  <c r="D47"/>
  <c r="K43" i="8"/>
  <c r="K20"/>
  <c r="N20" s="1"/>
  <c r="K40"/>
  <c r="O40" s="1"/>
  <c r="D25" i="27"/>
  <c r="D42"/>
  <c r="E52"/>
  <c r="E61"/>
  <c r="D22"/>
  <c r="D39"/>
  <c r="D56"/>
  <c r="E21" i="28"/>
  <c r="E55"/>
  <c r="K27" i="8"/>
  <c r="K61"/>
  <c r="N61" s="1"/>
  <c r="K54"/>
  <c r="K39"/>
  <c r="K24"/>
  <c r="K58"/>
  <c r="O58" s="1"/>
  <c r="D33" i="27"/>
  <c r="D65"/>
  <c r="D50"/>
  <c r="E28"/>
  <c r="E60"/>
  <c r="E37"/>
  <c r="E69"/>
  <c r="E46"/>
  <c r="D30"/>
  <c r="D62"/>
  <c r="D47"/>
  <c r="D32"/>
  <c r="D64"/>
  <c r="D65" i="28"/>
  <c r="D51"/>
  <c r="E69"/>
  <c r="D46"/>
  <c r="E64"/>
  <c r="K35" i="8"/>
  <c r="K69"/>
  <c r="O69" s="1"/>
  <c r="K62"/>
  <c r="O62" s="1"/>
  <c r="K47"/>
  <c r="K32"/>
  <c r="K66"/>
  <c r="N66" s="1"/>
  <c r="E26" i="27"/>
  <c r="E58"/>
  <c r="E43"/>
  <c r="D27"/>
  <c r="D59"/>
  <c r="D36"/>
  <c r="D68"/>
  <c r="D45"/>
  <c r="E23"/>
  <c r="E55"/>
  <c r="E40"/>
  <c r="E25"/>
  <c r="E57"/>
  <c r="E58" i="28"/>
  <c r="D43"/>
  <c r="D68"/>
  <c r="E23"/>
  <c r="E56"/>
  <c r="K59" i="8"/>
  <c r="K44"/>
  <c r="O44" s="1"/>
  <c r="K29"/>
  <c r="K22"/>
  <c r="K56"/>
  <c r="K41"/>
  <c r="O41" s="1"/>
  <c r="K26"/>
  <c r="D49" i="27"/>
  <c r="D34"/>
  <c r="D66"/>
  <c r="E44"/>
  <c r="E21"/>
  <c r="E53"/>
  <c r="E30"/>
  <c r="E62"/>
  <c r="D46"/>
  <c r="D31"/>
  <c r="D63"/>
  <c r="D48"/>
  <c r="E26" i="28"/>
  <c r="D66"/>
  <c r="E29"/>
  <c r="D61"/>
  <c r="D39"/>
  <c r="D56"/>
  <c r="F11" i="27"/>
  <c r="K30" s="1"/>
  <c r="B11"/>
  <c r="G67" s="1"/>
  <c r="K68" i="8"/>
  <c r="K53"/>
  <c r="K46"/>
  <c r="N46" s="1"/>
  <c r="K31"/>
  <c r="K65"/>
  <c r="E34" i="27"/>
  <c r="E66"/>
  <c r="E51"/>
  <c r="D35"/>
  <c r="D67"/>
  <c r="D44"/>
  <c r="D21"/>
  <c r="D53"/>
  <c r="E31"/>
  <c r="E63"/>
  <c r="E48"/>
  <c r="E33"/>
  <c r="E27" i="28"/>
  <c r="D59"/>
  <c r="D29"/>
  <c r="E47"/>
  <c r="E41"/>
  <c r="J35" i="2"/>
  <c r="L35" s="1"/>
  <c r="J31"/>
  <c r="J34"/>
  <c r="J56"/>
  <c r="J54"/>
  <c r="J50"/>
  <c r="J61"/>
  <c r="M61" s="1"/>
  <c r="J33"/>
  <c r="M33" s="1"/>
  <c r="J39"/>
  <c r="M39" s="1"/>
  <c r="J59"/>
  <c r="J57"/>
  <c r="J55"/>
  <c r="J64"/>
  <c r="J30"/>
  <c r="J23"/>
  <c r="L23" s="1"/>
  <c r="J26"/>
  <c r="M26" s="1"/>
  <c r="J46"/>
  <c r="L46" s="1"/>
  <c r="J40"/>
  <c r="J41"/>
  <c r="J67"/>
  <c r="J69"/>
  <c r="J32"/>
  <c r="J22"/>
  <c r="M22" s="1"/>
  <c r="J27"/>
  <c r="L27" s="1"/>
  <c r="J48"/>
  <c r="L48" s="1"/>
  <c r="J42"/>
  <c r="J43"/>
  <c r="J63"/>
  <c r="J60"/>
  <c r="J38"/>
  <c r="J36"/>
  <c r="M36" s="1"/>
  <c r="J44"/>
  <c r="M44" s="1"/>
  <c r="J58"/>
  <c r="L58" s="1"/>
  <c r="J68"/>
  <c r="J21"/>
  <c r="J25"/>
  <c r="J49"/>
  <c r="J45"/>
  <c r="J66"/>
  <c r="L66" s="1"/>
  <c r="J28"/>
  <c r="M28" s="1"/>
  <c r="J20"/>
  <c r="M20" s="1"/>
  <c r="J29"/>
  <c r="J51"/>
  <c r="J52"/>
  <c r="J62"/>
  <c r="D49" i="28"/>
  <c r="D50"/>
  <c r="E52"/>
  <c r="E61"/>
  <c r="E62"/>
  <c r="D62"/>
  <c r="D32"/>
  <c r="D42"/>
  <c r="E44"/>
  <c r="E37"/>
  <c r="E46"/>
  <c r="D54"/>
  <c r="D63"/>
  <c r="E42"/>
  <c r="E35"/>
  <c r="D27"/>
  <c r="D20"/>
  <c r="D60"/>
  <c r="D45"/>
  <c r="E39"/>
  <c r="E32"/>
  <c r="E25"/>
  <c r="D33"/>
  <c r="D34"/>
  <c r="E20"/>
  <c r="E60"/>
  <c r="E53"/>
  <c r="E38"/>
  <c r="D30"/>
  <c r="D31"/>
  <c r="D24"/>
  <c r="D64"/>
  <c r="E24" i="26"/>
  <c r="D21"/>
  <c r="D35"/>
  <c r="E67"/>
  <c r="D66"/>
  <c r="E59"/>
  <c r="D52"/>
  <c r="D54"/>
  <c r="E45"/>
  <c r="E47"/>
  <c r="E65"/>
  <c r="D36"/>
  <c r="D46"/>
  <c r="D56"/>
  <c r="E68"/>
  <c r="E39"/>
  <c r="E41"/>
  <c r="D25"/>
  <c r="D24"/>
  <c r="E20"/>
  <c r="D53"/>
  <c r="D49"/>
  <c r="E22"/>
  <c r="E42"/>
  <c r="F11" i="28"/>
  <c r="D58" i="26"/>
  <c r="E21"/>
  <c r="D61"/>
  <c r="E64"/>
  <c r="D41" i="28"/>
  <c r="D26"/>
  <c r="D58"/>
  <c r="E36"/>
  <c r="E68"/>
  <c r="E45"/>
  <c r="E22"/>
  <c r="E54"/>
  <c r="D38"/>
  <c r="D23"/>
  <c r="D55"/>
  <c r="D40"/>
  <c r="D41" i="26"/>
  <c r="E26"/>
  <c r="E54"/>
  <c r="D31"/>
  <c r="E34" i="28"/>
  <c r="E66"/>
  <c r="E51"/>
  <c r="D35"/>
  <c r="D67"/>
  <c r="D44"/>
  <c r="D21"/>
  <c r="D53"/>
  <c r="E31"/>
  <c r="E63"/>
  <c r="E48"/>
  <c r="E33"/>
  <c r="E27" i="26"/>
  <c r="D67"/>
  <c r="E34"/>
  <c r="D57"/>
  <c r="D55"/>
  <c r="D64"/>
  <c r="D26"/>
  <c r="E52"/>
  <c r="E69"/>
  <c r="E50"/>
  <c r="E40"/>
  <c r="E57"/>
  <c r="J24" i="25"/>
  <c r="J56"/>
  <c r="J49"/>
  <c r="H29"/>
  <c r="G37"/>
  <c r="G61"/>
  <c r="B25"/>
  <c r="G46"/>
  <c r="G20"/>
  <c r="B34"/>
  <c r="G55"/>
  <c r="M55" s="1"/>
  <c r="G24"/>
  <c r="B43"/>
  <c r="G64"/>
  <c r="B28"/>
  <c r="G49"/>
  <c r="B68"/>
  <c r="H27"/>
  <c r="B53"/>
  <c r="B30"/>
  <c r="B62"/>
  <c r="J23"/>
  <c r="J35"/>
  <c r="H21"/>
  <c r="C33"/>
  <c r="H54"/>
  <c r="H23"/>
  <c r="C42"/>
  <c r="H63"/>
  <c r="H32"/>
  <c r="C51"/>
  <c r="B47"/>
  <c r="H41"/>
  <c r="C60"/>
  <c r="C21"/>
  <c r="C45"/>
  <c r="H66"/>
  <c r="B21"/>
  <c r="H51"/>
  <c r="H28"/>
  <c r="H60"/>
  <c r="J25"/>
  <c r="J28"/>
  <c r="M28" s="1"/>
  <c r="J43"/>
  <c r="B15"/>
  <c r="B14"/>
  <c r="J31"/>
  <c r="M31" s="1"/>
  <c r="C25"/>
  <c r="C41"/>
  <c r="C57"/>
  <c r="H45"/>
  <c r="C34"/>
  <c r="C50"/>
  <c r="C66"/>
  <c r="C27"/>
  <c r="C43"/>
  <c r="C59"/>
  <c r="C20"/>
  <c r="C36"/>
  <c r="C52"/>
  <c r="C68"/>
  <c r="H26"/>
  <c r="H42"/>
  <c r="H58"/>
  <c r="C40"/>
  <c r="G26"/>
  <c r="G42"/>
  <c r="L42" s="1"/>
  <c r="G58"/>
  <c r="C56"/>
  <c r="G35"/>
  <c r="G51"/>
  <c r="L51" s="1"/>
  <c r="G67"/>
  <c r="J41"/>
  <c r="J27"/>
  <c r="J60"/>
  <c r="M60" s="1"/>
  <c r="J36"/>
  <c r="D15"/>
  <c r="J68"/>
  <c r="B24"/>
  <c r="B40"/>
  <c r="B56"/>
  <c r="H37"/>
  <c r="B33"/>
  <c r="B49"/>
  <c r="B65"/>
  <c r="B26"/>
  <c r="B42"/>
  <c r="B58"/>
  <c r="G68"/>
  <c r="B35"/>
  <c r="B51"/>
  <c r="B67"/>
  <c r="G25"/>
  <c r="G41"/>
  <c r="G57"/>
  <c r="M57" s="1"/>
  <c r="B31"/>
  <c r="C22"/>
  <c r="C38"/>
  <c r="C54"/>
  <c r="C32"/>
  <c r="C31"/>
  <c r="C47"/>
  <c r="C63"/>
  <c r="G50"/>
  <c r="G66"/>
  <c r="G27"/>
  <c r="G43"/>
  <c r="M43" s="1"/>
  <c r="G59"/>
  <c r="C30"/>
  <c r="C46"/>
  <c r="C62"/>
  <c r="C23"/>
  <c r="C39"/>
  <c r="C66" i="24"/>
  <c r="C35"/>
  <c r="C51"/>
  <c r="C67"/>
  <c r="B35"/>
  <c r="B51"/>
  <c r="B67"/>
  <c r="G33"/>
  <c r="G49"/>
  <c r="G65"/>
  <c r="B29"/>
  <c r="B45"/>
  <c r="B61"/>
  <c r="G27"/>
  <c r="G43"/>
  <c r="G59"/>
  <c r="G32"/>
  <c r="G48"/>
  <c r="G64"/>
  <c r="B28"/>
  <c r="B44"/>
  <c r="B60"/>
  <c r="G26"/>
  <c r="G42"/>
  <c r="G58"/>
  <c r="B22"/>
  <c r="B38"/>
  <c r="D65" i="23"/>
  <c r="E28"/>
  <c r="E37"/>
  <c r="E46"/>
  <c r="D62"/>
  <c r="D32"/>
  <c r="D57"/>
  <c r="E20"/>
  <c r="E29"/>
  <c r="E38"/>
  <c r="D54"/>
  <c r="D24"/>
  <c r="D49"/>
  <c r="D34"/>
  <c r="D66"/>
  <c r="E44"/>
  <c r="E21"/>
  <c r="E53"/>
  <c r="E30"/>
  <c r="E62"/>
  <c r="D46"/>
  <c r="D31"/>
  <c r="D63"/>
  <c r="D48"/>
  <c r="E42"/>
  <c r="E27"/>
  <c r="E59"/>
  <c r="D43"/>
  <c r="D20"/>
  <c r="D52"/>
  <c r="D29"/>
  <c r="D61"/>
  <c r="E39"/>
  <c r="E24"/>
  <c r="E56"/>
  <c r="E41"/>
  <c r="D41"/>
  <c r="D26"/>
  <c r="D58"/>
  <c r="E36"/>
  <c r="E68"/>
  <c r="E45"/>
  <c r="E22"/>
  <c r="E54"/>
  <c r="D38"/>
  <c r="D23"/>
  <c r="D55"/>
  <c r="D40"/>
  <c r="E50"/>
  <c r="E35"/>
  <c r="E67"/>
  <c r="D51"/>
  <c r="D28"/>
  <c r="D60"/>
  <c r="D37"/>
  <c r="D69"/>
  <c r="E47"/>
  <c r="E32"/>
  <c r="E64"/>
  <c r="E49"/>
  <c r="C22" i="22"/>
  <c r="C38"/>
  <c r="C54"/>
  <c r="H20"/>
  <c r="H36"/>
  <c r="H52"/>
  <c r="H68"/>
  <c r="B21"/>
  <c r="B37"/>
  <c r="B53"/>
  <c r="B69"/>
  <c r="G35"/>
  <c r="G51"/>
  <c r="B11" i="28"/>
  <c r="H60" s="1"/>
  <c r="K62" i="27"/>
  <c r="B47"/>
  <c r="E35" i="26"/>
  <c r="D51"/>
  <c r="D44"/>
  <c r="E38"/>
  <c r="D38"/>
  <c r="D39"/>
  <c r="D32"/>
  <c r="D34"/>
  <c r="E44"/>
  <c r="E37"/>
  <c r="D29"/>
  <c r="E23"/>
  <c r="E32"/>
  <c r="E25"/>
  <c r="E51"/>
  <c r="D43"/>
  <c r="D20"/>
  <c r="D68"/>
  <c r="E46"/>
  <c r="D22"/>
  <c r="D23"/>
  <c r="D63"/>
  <c r="D40"/>
  <c r="D42"/>
  <c r="E36"/>
  <c r="D33"/>
  <c r="E53"/>
  <c r="D45"/>
  <c r="E66"/>
  <c r="E55"/>
  <c r="E56"/>
  <c r="E33"/>
  <c r="K40" i="2"/>
  <c r="O40" s="1"/>
  <c r="K22"/>
  <c r="K68"/>
  <c r="K30"/>
  <c r="K67"/>
  <c r="N67" s="1"/>
  <c r="K54"/>
  <c r="N54" s="1"/>
  <c r="K42"/>
  <c r="K45"/>
  <c r="K58"/>
  <c r="N58" s="1"/>
  <c r="K61"/>
  <c r="K33"/>
  <c r="K48"/>
  <c r="K39"/>
  <c r="O39" s="1"/>
  <c r="K60"/>
  <c r="O60" s="1"/>
  <c r="D50" i="26"/>
  <c r="E28"/>
  <c r="E60"/>
  <c r="E29"/>
  <c r="E61"/>
  <c r="D37"/>
  <c r="D69"/>
  <c r="E31"/>
  <c r="E63"/>
  <c r="E48"/>
  <c r="D65"/>
  <c r="E49"/>
  <c r="E43"/>
  <c r="D27"/>
  <c r="D59"/>
  <c r="D28"/>
  <c r="D60"/>
  <c r="E30"/>
  <c r="E62"/>
  <c r="D30"/>
  <c r="D62"/>
  <c r="D47"/>
  <c r="E58"/>
  <c r="D48"/>
  <c r="F11"/>
  <c r="F11" i="23"/>
  <c r="J47" s="1"/>
  <c r="B54"/>
  <c r="B38"/>
  <c r="B22"/>
  <c r="G58"/>
  <c r="G42"/>
  <c r="G26"/>
  <c r="B60"/>
  <c r="B44"/>
  <c r="B28"/>
  <c r="G64"/>
  <c r="G48"/>
  <c r="G32"/>
  <c r="H64"/>
  <c r="H48"/>
  <c r="H32"/>
  <c r="H63"/>
  <c r="H47"/>
  <c r="H31"/>
  <c r="B64"/>
  <c r="B48"/>
  <c r="B32"/>
  <c r="G68"/>
  <c r="G52"/>
  <c r="G36"/>
  <c r="G20"/>
  <c r="C55"/>
  <c r="C39"/>
  <c r="C23"/>
  <c r="H59"/>
  <c r="H43"/>
  <c r="H27"/>
  <c r="C61"/>
  <c r="C45"/>
  <c r="C29"/>
  <c r="H65"/>
  <c r="H49"/>
  <c r="H33"/>
  <c r="B66"/>
  <c r="B50"/>
  <c r="B34"/>
  <c r="B65"/>
  <c r="B49"/>
  <c r="B33"/>
  <c r="C65"/>
  <c r="C49"/>
  <c r="C33"/>
  <c r="H69"/>
  <c r="H53"/>
  <c r="H37"/>
  <c r="H21"/>
  <c r="B13"/>
  <c r="G59"/>
  <c r="G43"/>
  <c r="G27"/>
  <c r="B61"/>
  <c r="B45"/>
  <c r="B29"/>
  <c r="G65"/>
  <c r="G49"/>
  <c r="G33"/>
  <c r="B67"/>
  <c r="B51"/>
  <c r="B35"/>
  <c r="C67"/>
  <c r="C51"/>
  <c r="C35"/>
  <c r="C66"/>
  <c r="C50"/>
  <c r="C34"/>
  <c r="G69"/>
  <c r="G53"/>
  <c r="G37"/>
  <c r="G21"/>
  <c r="B55"/>
  <c r="B39"/>
  <c r="B23"/>
  <c r="D14"/>
  <c r="H60"/>
  <c r="H44"/>
  <c r="H28"/>
  <c r="C62"/>
  <c r="C46"/>
  <c r="C30"/>
  <c r="H66"/>
  <c r="H50"/>
  <c r="H34"/>
  <c r="C68"/>
  <c r="C52"/>
  <c r="C36"/>
  <c r="C20"/>
  <c r="G55"/>
  <c r="G39"/>
  <c r="G23"/>
  <c r="G54"/>
  <c r="G38"/>
  <c r="G22"/>
  <c r="H54"/>
  <c r="H38"/>
  <c r="H22"/>
  <c r="C56"/>
  <c r="C40"/>
  <c r="C24"/>
  <c r="B62"/>
  <c r="B46"/>
  <c r="B30"/>
  <c r="G66"/>
  <c r="G50"/>
  <c r="G34"/>
  <c r="B68"/>
  <c r="B52"/>
  <c r="B36"/>
  <c r="B20"/>
  <c r="G56"/>
  <c r="G40"/>
  <c r="G24"/>
  <c r="H56"/>
  <c r="H40"/>
  <c r="H24"/>
  <c r="H55"/>
  <c r="H39"/>
  <c r="H23"/>
  <c r="B56"/>
  <c r="B40"/>
  <c r="B24"/>
  <c r="G60"/>
  <c r="G44"/>
  <c r="G28"/>
  <c r="B15"/>
  <c r="C63"/>
  <c r="C47"/>
  <c r="C31"/>
  <c r="H67"/>
  <c r="H51"/>
  <c r="H35"/>
  <c r="C69"/>
  <c r="C53"/>
  <c r="C37"/>
  <c r="C21"/>
  <c r="H57"/>
  <c r="H41"/>
  <c r="H25"/>
  <c r="B58"/>
  <c r="B42"/>
  <c r="B26"/>
  <c r="B57"/>
  <c r="B41"/>
  <c r="B25"/>
  <c r="C57"/>
  <c r="C41"/>
  <c r="C25"/>
  <c r="H61"/>
  <c r="H45"/>
  <c r="H29"/>
  <c r="D15"/>
  <c r="G67"/>
  <c r="G51"/>
  <c r="G35"/>
  <c r="B69"/>
  <c r="B53"/>
  <c r="B37"/>
  <c r="B21"/>
  <c r="G57"/>
  <c r="G41"/>
  <c r="G25"/>
  <c r="B59"/>
  <c r="B43"/>
  <c r="B27"/>
  <c r="C59"/>
  <c r="C43"/>
  <c r="C27"/>
  <c r="C58"/>
  <c r="C42"/>
  <c r="C26"/>
  <c r="G61"/>
  <c r="G45"/>
  <c r="G29"/>
  <c r="B63"/>
  <c r="B47"/>
  <c r="B31"/>
  <c r="H68"/>
  <c r="H52"/>
  <c r="H36"/>
  <c r="H20"/>
  <c r="C54"/>
  <c r="C38"/>
  <c r="C22"/>
  <c r="H58"/>
  <c r="H42"/>
  <c r="H26"/>
  <c r="C60"/>
  <c r="C44"/>
  <c r="C28"/>
  <c r="G63"/>
  <c r="G47"/>
  <c r="G31"/>
  <c r="G62"/>
  <c r="G46"/>
  <c r="G30"/>
  <c r="H62"/>
  <c r="H46"/>
  <c r="H30"/>
  <c r="C64"/>
  <c r="C48"/>
  <c r="C32"/>
  <c r="B14"/>
  <c r="J47" i="27"/>
  <c r="F11" i="24"/>
  <c r="K26" s="1"/>
  <c r="N26" s="1"/>
  <c r="K21" i="2"/>
  <c r="K49"/>
  <c r="K28"/>
  <c r="O28" s="1"/>
  <c r="K64"/>
  <c r="K43"/>
  <c r="K27" i="25"/>
  <c r="K57"/>
  <c r="O57" s="1"/>
  <c r="B34" i="26"/>
  <c r="H22"/>
  <c r="H50"/>
  <c r="B32"/>
  <c r="H60"/>
  <c r="K39" i="25"/>
  <c r="G69" i="26"/>
  <c r="B64"/>
  <c r="K65" i="25"/>
  <c r="K64"/>
  <c r="K54"/>
  <c r="K21"/>
  <c r="G41" i="26"/>
  <c r="K52" i="25"/>
  <c r="B59" i="26"/>
  <c r="K38" i="25"/>
  <c r="O38" s="1"/>
  <c r="K58"/>
  <c r="B31" i="26"/>
  <c r="C42"/>
  <c r="H27"/>
  <c r="K46" i="25"/>
  <c r="O46" s="1"/>
  <c r="K33"/>
  <c r="G28" i="26"/>
  <c r="G38"/>
  <c r="B39"/>
  <c r="K61" i="25"/>
  <c r="K56"/>
  <c r="K28"/>
  <c r="C33" i="26"/>
  <c r="H65"/>
  <c r="K63" i="25"/>
  <c r="K35"/>
  <c r="N35" s="1"/>
  <c r="G21" i="26"/>
  <c r="H24"/>
  <c r="G51"/>
  <c r="D42" i="18"/>
  <c r="K29" i="25"/>
  <c r="O29" s="1"/>
  <c r="K23"/>
  <c r="K26"/>
  <c r="G53" i="26"/>
  <c r="B66"/>
  <c r="G60"/>
  <c r="D25" i="18"/>
  <c r="D40"/>
  <c r="K37" i="25"/>
  <c r="O37" s="1"/>
  <c r="K31"/>
  <c r="K34"/>
  <c r="D15" i="26"/>
  <c r="B15"/>
  <c r="B48"/>
  <c r="H56"/>
  <c r="C32"/>
  <c r="K45" i="25"/>
  <c r="K22"/>
  <c r="K24"/>
  <c r="K42"/>
  <c r="K60"/>
  <c r="H30" i="26"/>
  <c r="H62"/>
  <c r="H55"/>
  <c r="C44"/>
  <c r="C69"/>
  <c r="H28"/>
  <c r="K53" i="25"/>
  <c r="O53" s="1"/>
  <c r="K30"/>
  <c r="K48"/>
  <c r="K50"/>
  <c r="K68"/>
  <c r="D14" i="26"/>
  <c r="G29"/>
  <c r="C57"/>
  <c r="G46"/>
  <c r="B35"/>
  <c r="G65"/>
  <c r="B63"/>
  <c r="K41" i="25"/>
  <c r="K43"/>
  <c r="N43" s="1"/>
  <c r="B14" i="26"/>
  <c r="C48"/>
  <c r="C41"/>
  <c r="G30"/>
  <c r="G55"/>
  <c r="C64"/>
  <c r="H59"/>
  <c r="K49" i="25"/>
  <c r="O49" s="1"/>
  <c r="K67"/>
  <c r="G44" i="26"/>
  <c r="G37"/>
  <c r="H23"/>
  <c r="H48"/>
  <c r="B67"/>
  <c r="G50"/>
  <c r="K69" i="25"/>
  <c r="K62"/>
  <c r="K47"/>
  <c r="K32"/>
  <c r="O32" s="1"/>
  <c r="K66"/>
  <c r="K51"/>
  <c r="K36"/>
  <c r="B23" i="26"/>
  <c r="C25"/>
  <c r="H46"/>
  <c r="G22"/>
  <c r="G23"/>
  <c r="H33"/>
  <c r="C37"/>
  <c r="C46"/>
  <c r="C47"/>
  <c r="K20" i="25"/>
  <c r="N20" s="1"/>
  <c r="K55"/>
  <c r="K40"/>
  <c r="K25"/>
  <c r="O25" s="1"/>
  <c r="K59"/>
  <c r="B24" i="26"/>
  <c r="G45"/>
  <c r="H37"/>
  <c r="H21"/>
  <c r="B27"/>
  <c r="G33"/>
  <c r="G42"/>
  <c r="G43"/>
  <c r="B34" i="28"/>
  <c r="C43" i="27"/>
  <c r="G38"/>
  <c r="C56"/>
  <c r="H60"/>
  <c r="H66"/>
  <c r="C36"/>
  <c r="C59"/>
  <c r="B40" i="26"/>
  <c r="B56"/>
  <c r="H29"/>
  <c r="B33"/>
  <c r="G62"/>
  <c r="H40"/>
  <c r="H69"/>
  <c r="B51"/>
  <c r="G25"/>
  <c r="G57"/>
  <c r="G34"/>
  <c r="G66"/>
  <c r="G35"/>
  <c r="G67"/>
  <c r="H38"/>
  <c r="H54"/>
  <c r="C24"/>
  <c r="H31"/>
  <c r="C58"/>
  <c r="G39"/>
  <c r="H45"/>
  <c r="H49"/>
  <c r="C21"/>
  <c r="C53"/>
  <c r="C30"/>
  <c r="C62"/>
  <c r="C31"/>
  <c r="C63"/>
  <c r="C49"/>
  <c r="C65"/>
  <c r="C26"/>
  <c r="G54"/>
  <c r="H32"/>
  <c r="H64"/>
  <c r="B43"/>
  <c r="H61"/>
  <c r="G49"/>
  <c r="G26"/>
  <c r="G58"/>
  <c r="G27"/>
  <c r="G59"/>
  <c r="G61"/>
  <c r="B47"/>
  <c r="H39"/>
  <c r="G36"/>
  <c r="B50"/>
  <c r="C28"/>
  <c r="C60"/>
  <c r="H34"/>
  <c r="H66"/>
  <c r="H43"/>
  <c r="C40"/>
  <c r="H44"/>
  <c r="B49"/>
  <c r="B65"/>
  <c r="C27"/>
  <c r="C43"/>
  <c r="C59"/>
  <c r="G24"/>
  <c r="G40"/>
  <c r="G56"/>
  <c r="G52"/>
  <c r="B28"/>
  <c r="B44"/>
  <c r="B60"/>
  <c r="B21"/>
  <c r="B37"/>
  <c r="B53"/>
  <c r="B69"/>
  <c r="B22"/>
  <c r="B38"/>
  <c r="B54"/>
  <c r="G22" i="27"/>
  <c r="H50"/>
  <c r="H47" i="26"/>
  <c r="H63"/>
  <c r="B26"/>
  <c r="B42"/>
  <c r="B58"/>
  <c r="C20"/>
  <c r="C36"/>
  <c r="C52"/>
  <c r="C68"/>
  <c r="H26"/>
  <c r="H42"/>
  <c r="H58"/>
  <c r="H53"/>
  <c r="H35"/>
  <c r="H51"/>
  <c r="H67"/>
  <c r="H20"/>
  <c r="H36"/>
  <c r="H52"/>
  <c r="H68"/>
  <c r="G61" i="27"/>
  <c r="G25"/>
  <c r="B25" i="26"/>
  <c r="B41"/>
  <c r="B57"/>
  <c r="G68"/>
  <c r="C35"/>
  <c r="C51"/>
  <c r="C67"/>
  <c r="G32"/>
  <c r="G48"/>
  <c r="G64"/>
  <c r="B20"/>
  <c r="B36"/>
  <c r="B52"/>
  <c r="B68"/>
  <c r="B29"/>
  <c r="B45"/>
  <c r="B61"/>
  <c r="C56"/>
  <c r="B30"/>
  <c r="B46"/>
  <c r="B62"/>
  <c r="C40" i="27"/>
  <c r="G55"/>
  <c r="B13" i="26"/>
  <c r="C34"/>
  <c r="C50"/>
  <c r="C66"/>
  <c r="G31"/>
  <c r="G47"/>
  <c r="G63"/>
  <c r="H25"/>
  <c r="H41"/>
  <c r="H57"/>
  <c r="B55"/>
  <c r="C29"/>
  <c r="C45"/>
  <c r="C61"/>
  <c r="C22"/>
  <c r="C38"/>
  <c r="C54"/>
  <c r="G20"/>
  <c r="C23"/>
  <c r="C39"/>
  <c r="C26" i="27"/>
  <c r="G57"/>
  <c r="G29"/>
  <c r="C27"/>
  <c r="B59"/>
  <c r="C46"/>
  <c r="H22"/>
  <c r="G23"/>
  <c r="C52"/>
  <c r="C30"/>
  <c r="B14"/>
  <c r="B63"/>
  <c r="C42"/>
  <c r="B43"/>
  <c r="B21"/>
  <c r="D14"/>
  <c r="H54"/>
  <c r="G39"/>
  <c r="C68"/>
  <c r="H44"/>
  <c r="G26" i="28"/>
  <c r="D15" i="27"/>
  <c r="B31"/>
  <c r="G45"/>
  <c r="C58"/>
  <c r="B27"/>
  <c r="G41"/>
  <c r="H28"/>
  <c r="B15"/>
  <c r="C24"/>
  <c r="H38"/>
  <c r="G54"/>
  <c r="C20"/>
  <c r="H34"/>
  <c r="C62"/>
  <c r="K47" i="28"/>
  <c r="H29" i="27"/>
  <c r="H45"/>
  <c r="H61"/>
  <c r="C25"/>
  <c r="C41"/>
  <c r="C57"/>
  <c r="B25"/>
  <c r="B41"/>
  <c r="B57"/>
  <c r="B26"/>
  <c r="B42"/>
  <c r="B58"/>
  <c r="H25"/>
  <c r="H41"/>
  <c r="H57"/>
  <c r="C21"/>
  <c r="C37"/>
  <c r="C53"/>
  <c r="C69"/>
  <c r="H35"/>
  <c r="H51"/>
  <c r="H67"/>
  <c r="C31"/>
  <c r="C47"/>
  <c r="C63"/>
  <c r="B13"/>
  <c r="G28"/>
  <c r="G44"/>
  <c r="G60"/>
  <c r="B24"/>
  <c r="B40"/>
  <c r="B56"/>
  <c r="H23"/>
  <c r="H39"/>
  <c r="H55"/>
  <c r="H24"/>
  <c r="H40"/>
  <c r="H56"/>
  <c r="G24"/>
  <c r="G40"/>
  <c r="G56"/>
  <c r="B20"/>
  <c r="B36"/>
  <c r="B52"/>
  <c r="B68"/>
  <c r="G34"/>
  <c r="G50"/>
  <c r="G66"/>
  <c r="B30"/>
  <c r="B46"/>
  <c r="B62"/>
  <c r="B23"/>
  <c r="B39"/>
  <c r="B55"/>
  <c r="G21"/>
  <c r="G37"/>
  <c r="G53"/>
  <c r="G69"/>
  <c r="C34"/>
  <c r="C50"/>
  <c r="C66"/>
  <c r="C35"/>
  <c r="C51"/>
  <c r="C67"/>
  <c r="B35"/>
  <c r="B51"/>
  <c r="B67"/>
  <c r="G33"/>
  <c r="G49"/>
  <c r="G65"/>
  <c r="B29"/>
  <c r="B45"/>
  <c r="B61"/>
  <c r="G27"/>
  <c r="G43"/>
  <c r="G59"/>
  <c r="H21"/>
  <c r="H37"/>
  <c r="H53"/>
  <c r="H69"/>
  <c r="C33"/>
  <c r="C49"/>
  <c r="C65"/>
  <c r="B33"/>
  <c r="B49"/>
  <c r="B65"/>
  <c r="B34"/>
  <c r="B50"/>
  <c r="B66"/>
  <c r="H33"/>
  <c r="H49"/>
  <c r="H65"/>
  <c r="C29"/>
  <c r="C45"/>
  <c r="C61"/>
  <c r="H27"/>
  <c r="H43"/>
  <c r="H59"/>
  <c r="C23"/>
  <c r="C39"/>
  <c r="C55"/>
  <c r="G20"/>
  <c r="G36"/>
  <c r="G52"/>
  <c r="G68"/>
  <c r="B32"/>
  <c r="B48"/>
  <c r="B64"/>
  <c r="H31"/>
  <c r="H47"/>
  <c r="H63"/>
  <c r="H32"/>
  <c r="H48"/>
  <c r="H64"/>
  <c r="G32"/>
  <c r="G48"/>
  <c r="G64"/>
  <c r="B28"/>
  <c r="B44"/>
  <c r="B60"/>
  <c r="G26"/>
  <c r="G42"/>
  <c r="G58"/>
  <c r="B22"/>
  <c r="B38"/>
  <c r="B54"/>
  <c r="C32"/>
  <c r="C48"/>
  <c r="C64"/>
  <c r="H30"/>
  <c r="H46"/>
  <c r="H62"/>
  <c r="G30"/>
  <c r="G46"/>
  <c r="G62"/>
  <c r="G31"/>
  <c r="G47"/>
  <c r="G63"/>
  <c r="C28"/>
  <c r="C44"/>
  <c r="C60"/>
  <c r="H26"/>
  <c r="H42"/>
  <c r="H58"/>
  <c r="C22"/>
  <c r="C38"/>
  <c r="C54"/>
  <c r="H20"/>
  <c r="H36"/>
  <c r="H52"/>
  <c r="H68"/>
  <c r="B37"/>
  <c r="B53"/>
  <c r="B69"/>
  <c r="G35"/>
  <c r="G51"/>
  <c r="J42" i="28"/>
  <c r="C54"/>
  <c r="C64"/>
  <c r="B25"/>
  <c r="B14"/>
  <c r="C45"/>
  <c r="H41"/>
  <c r="H64"/>
  <c r="B48"/>
  <c r="C55"/>
  <c r="J37"/>
  <c r="B39"/>
  <c r="C50"/>
  <c r="G25"/>
  <c r="G35"/>
  <c r="H37"/>
  <c r="B49"/>
  <c r="C21"/>
  <c r="C31"/>
  <c r="C26"/>
  <c r="B43"/>
  <c r="G58"/>
  <c r="J54"/>
  <c r="H46"/>
  <c r="G63"/>
  <c r="C22"/>
  <c r="K35"/>
  <c r="G68"/>
  <c r="C35"/>
  <c r="G49"/>
  <c r="G59"/>
  <c r="B23"/>
  <c r="B55"/>
  <c r="B32"/>
  <c r="G61"/>
  <c r="C42"/>
  <c r="C66"/>
  <c r="H48"/>
  <c r="G32"/>
  <c r="B59"/>
  <c r="G33"/>
  <c r="G65"/>
  <c r="G42"/>
  <c r="B69"/>
  <c r="G51"/>
  <c r="J55"/>
  <c r="K29"/>
  <c r="D14"/>
  <c r="H21"/>
  <c r="H53"/>
  <c r="H30"/>
  <c r="C57"/>
  <c r="B41"/>
  <c r="B65"/>
  <c r="G47"/>
  <c r="C28"/>
  <c r="H57"/>
  <c r="C29"/>
  <c r="C61"/>
  <c r="C38"/>
  <c r="H67"/>
  <c r="C47"/>
  <c r="K48"/>
  <c r="J28"/>
  <c r="G20"/>
  <c r="B47"/>
  <c r="G29"/>
  <c r="G53"/>
  <c r="H31"/>
  <c r="H63"/>
  <c r="C43"/>
  <c r="C67"/>
  <c r="B51"/>
  <c r="B28"/>
  <c r="G57"/>
  <c r="B37"/>
  <c r="B61"/>
  <c r="B38"/>
  <c r="J23"/>
  <c r="K52"/>
  <c r="H45"/>
  <c r="C25"/>
  <c r="C49"/>
  <c r="G30"/>
  <c r="G62"/>
  <c r="B42"/>
  <c r="B66"/>
  <c r="H49"/>
  <c r="H26"/>
  <c r="C53"/>
  <c r="H35"/>
  <c r="O35" s="1"/>
  <c r="H59"/>
  <c r="H36"/>
  <c r="H68"/>
  <c r="J51"/>
  <c r="B13"/>
  <c r="G36"/>
  <c r="B63"/>
  <c r="G37"/>
  <c r="L37" s="1"/>
  <c r="G69"/>
  <c r="H47"/>
  <c r="C27"/>
  <c r="C59"/>
  <c r="B35"/>
  <c r="G64"/>
  <c r="B44"/>
  <c r="B21"/>
  <c r="B45"/>
  <c r="G27"/>
  <c r="B54"/>
  <c r="J25"/>
  <c r="J22"/>
  <c r="C32"/>
  <c r="H61"/>
  <c r="C33"/>
  <c r="C65"/>
  <c r="G46"/>
  <c r="B26"/>
  <c r="B58"/>
  <c r="H33"/>
  <c r="C60"/>
  <c r="H42"/>
  <c r="C69"/>
  <c r="H43"/>
  <c r="C23"/>
  <c r="H52"/>
  <c r="K65"/>
  <c r="J69"/>
  <c r="D60" i="18"/>
  <c r="B31" i="28"/>
  <c r="G52"/>
  <c r="G21"/>
  <c r="G45"/>
  <c r="B64"/>
  <c r="C34"/>
  <c r="C58"/>
  <c r="H32"/>
  <c r="C51"/>
  <c r="B27"/>
  <c r="G48"/>
  <c r="B67"/>
  <c r="G41"/>
  <c r="B60"/>
  <c r="B29"/>
  <c r="B53"/>
  <c r="B22"/>
  <c r="G43"/>
  <c r="G67"/>
  <c r="J57"/>
  <c r="L57" s="1"/>
  <c r="K61"/>
  <c r="N61" s="1"/>
  <c r="H29"/>
  <c r="O29" s="1"/>
  <c r="C48"/>
  <c r="H69"/>
  <c r="C41"/>
  <c r="H62"/>
  <c r="B33"/>
  <c r="B57"/>
  <c r="G31"/>
  <c r="B50"/>
  <c r="H25"/>
  <c r="C44"/>
  <c r="H65"/>
  <c r="C37"/>
  <c r="H58"/>
  <c r="H27"/>
  <c r="H51"/>
  <c r="H20"/>
  <c r="C39"/>
  <c r="C63"/>
  <c r="K50"/>
  <c r="J60"/>
  <c r="E41" i="18"/>
  <c r="B11"/>
  <c r="C48" s="1"/>
  <c r="F11"/>
  <c r="D15" i="28"/>
  <c r="G28"/>
  <c r="L28" s="1"/>
  <c r="G44"/>
  <c r="G60"/>
  <c r="B24"/>
  <c r="B40"/>
  <c r="B56"/>
  <c r="H23"/>
  <c r="H39"/>
  <c r="H55"/>
  <c r="H24"/>
  <c r="H40"/>
  <c r="H56"/>
  <c r="G24"/>
  <c r="G40"/>
  <c r="G56"/>
  <c r="B20"/>
  <c r="B36"/>
  <c r="B52"/>
  <c r="B68"/>
  <c r="G34"/>
  <c r="G50"/>
  <c r="G66"/>
  <c r="B30"/>
  <c r="B46"/>
  <c r="B62"/>
  <c r="J40"/>
  <c r="K20"/>
  <c r="K38"/>
  <c r="B15"/>
  <c r="C24"/>
  <c r="C40"/>
  <c r="C56"/>
  <c r="H22"/>
  <c r="H38"/>
  <c r="H54"/>
  <c r="G22"/>
  <c r="G38"/>
  <c r="G54"/>
  <c r="G23"/>
  <c r="G39"/>
  <c r="G55"/>
  <c r="C20"/>
  <c r="C36"/>
  <c r="C52"/>
  <c r="C68"/>
  <c r="H34"/>
  <c r="H50"/>
  <c r="H66"/>
  <c r="C30"/>
  <c r="C46"/>
  <c r="C62"/>
  <c r="H28"/>
  <c r="H44"/>
  <c r="K33"/>
  <c r="K67"/>
  <c r="K55"/>
  <c r="D29" i="21"/>
  <c r="B11"/>
  <c r="B63" s="1"/>
  <c r="F11"/>
  <c r="K44" s="1"/>
  <c r="K25" i="27"/>
  <c r="J29"/>
  <c r="L29" s="1"/>
  <c r="J58"/>
  <c r="J47" i="28"/>
  <c r="J32"/>
  <c r="J64"/>
  <c r="J49"/>
  <c r="M49" s="1"/>
  <c r="J34"/>
  <c r="J66"/>
  <c r="K44"/>
  <c r="K21"/>
  <c r="K53"/>
  <c r="K30"/>
  <c r="K62"/>
  <c r="J46"/>
  <c r="K51" i="27"/>
  <c r="K40" i="28"/>
  <c r="K25"/>
  <c r="K57"/>
  <c r="K42"/>
  <c r="K27"/>
  <c r="K59"/>
  <c r="J43"/>
  <c r="J20"/>
  <c r="J52"/>
  <c r="J29"/>
  <c r="J61"/>
  <c r="K39"/>
  <c r="J65" i="27"/>
  <c r="L65" s="1"/>
  <c r="J62"/>
  <c r="J39" i="28"/>
  <c r="J24"/>
  <c r="J56"/>
  <c r="J41"/>
  <c r="J26"/>
  <c r="M26" s="1"/>
  <c r="J58"/>
  <c r="M58" s="1"/>
  <c r="K36"/>
  <c r="K68"/>
  <c r="K45"/>
  <c r="K22"/>
  <c r="K54"/>
  <c r="J38"/>
  <c r="K26" i="27"/>
  <c r="K23"/>
  <c r="O23" s="1"/>
  <c r="K32" i="28"/>
  <c r="K64"/>
  <c r="K49"/>
  <c r="N49" s="1"/>
  <c r="K34"/>
  <c r="K66"/>
  <c r="K51"/>
  <c r="J35"/>
  <c r="M35" s="1"/>
  <c r="J67"/>
  <c r="J44"/>
  <c r="J21"/>
  <c r="J53"/>
  <c r="K31"/>
  <c r="K63"/>
  <c r="J55" i="27"/>
  <c r="M55" s="1"/>
  <c r="K61"/>
  <c r="J31" i="28"/>
  <c r="J63"/>
  <c r="J48"/>
  <c r="J33"/>
  <c r="J65"/>
  <c r="L65" s="1"/>
  <c r="J50"/>
  <c r="K28"/>
  <c r="K60"/>
  <c r="O60" s="1"/>
  <c r="K37"/>
  <c r="O37" s="1"/>
  <c r="K69"/>
  <c r="K46"/>
  <c r="O46" s="1"/>
  <c r="J30"/>
  <c r="J62"/>
  <c r="M29" i="8"/>
  <c r="J51" i="27"/>
  <c r="L51" s="1"/>
  <c r="K24" i="28"/>
  <c r="K56"/>
  <c r="K41"/>
  <c r="O41" s="1"/>
  <c r="K26"/>
  <c r="K58"/>
  <c r="K43"/>
  <c r="J27"/>
  <c r="J59"/>
  <c r="M59" s="1"/>
  <c r="J36"/>
  <c r="J68"/>
  <c r="J45"/>
  <c r="K23"/>
  <c r="K20" i="2"/>
  <c r="K23"/>
  <c r="K41"/>
  <c r="N41" s="1"/>
  <c r="K59"/>
  <c r="N59" s="1"/>
  <c r="K29"/>
  <c r="K55"/>
  <c r="K57"/>
  <c r="K26"/>
  <c r="K44"/>
  <c r="K37"/>
  <c r="K63"/>
  <c r="N63" s="1"/>
  <c r="K24"/>
  <c r="N24" s="1"/>
  <c r="K34"/>
  <c r="K52"/>
  <c r="K38"/>
  <c r="K56"/>
  <c r="K25"/>
  <c r="K27"/>
  <c r="N27" s="1"/>
  <c r="K53"/>
  <c r="N53" s="1"/>
  <c r="K46"/>
  <c r="N46" s="1"/>
  <c r="K31"/>
  <c r="K65"/>
  <c r="K50"/>
  <c r="K35"/>
  <c r="K69"/>
  <c r="K62"/>
  <c r="K47"/>
  <c r="N47" s="1"/>
  <c r="K32"/>
  <c r="N32" s="1"/>
  <c r="K66"/>
  <c r="K51"/>
  <c r="N29" i="28"/>
  <c r="N48"/>
  <c r="O48"/>
  <c r="K42" i="24"/>
  <c r="O42" s="1"/>
  <c r="J24" i="23"/>
  <c r="J48"/>
  <c r="L31" i="8"/>
  <c r="K55" i="22"/>
  <c r="K40"/>
  <c r="O40" s="1"/>
  <c r="K25"/>
  <c r="O25" s="1"/>
  <c r="K59"/>
  <c r="K44"/>
  <c r="N44" s="1"/>
  <c r="K29"/>
  <c r="K22"/>
  <c r="N22" s="1"/>
  <c r="K60" i="20"/>
  <c r="N60" s="1"/>
  <c r="K45"/>
  <c r="K38"/>
  <c r="O38" s="1"/>
  <c r="K23"/>
  <c r="K57"/>
  <c r="K42"/>
  <c r="O42" s="1"/>
  <c r="K43" i="16"/>
  <c r="K28"/>
  <c r="O28" s="1"/>
  <c r="K20"/>
  <c r="K55"/>
  <c r="K40"/>
  <c r="N40" s="1"/>
  <c r="K25"/>
  <c r="K29" i="17"/>
  <c r="K22"/>
  <c r="O22" s="1"/>
  <c r="K56"/>
  <c r="K41"/>
  <c r="O41" s="1"/>
  <c r="K26"/>
  <c r="O26" s="1"/>
  <c r="K60"/>
  <c r="K45" i="13"/>
  <c r="O45" s="1"/>
  <c r="K38"/>
  <c r="K23"/>
  <c r="K57"/>
  <c r="O57" s="1"/>
  <c r="K42"/>
  <c r="K27"/>
  <c r="N27" s="1"/>
  <c r="K63" i="22"/>
  <c r="N63" s="1"/>
  <c r="K48"/>
  <c r="K33"/>
  <c r="O33" s="1"/>
  <c r="K67"/>
  <c r="O67" s="1"/>
  <c r="K52"/>
  <c r="K37"/>
  <c r="N37" s="1"/>
  <c r="K30"/>
  <c r="K68" i="20"/>
  <c r="O68" s="1"/>
  <c r="K53"/>
  <c r="O53" s="1"/>
  <c r="K46"/>
  <c r="K31"/>
  <c r="N31" s="1"/>
  <c r="K65"/>
  <c r="K50"/>
  <c r="K51" i="16"/>
  <c r="O51" s="1"/>
  <c r="K36"/>
  <c r="K21"/>
  <c r="O21" s="1"/>
  <c r="K63"/>
  <c r="O63" s="1"/>
  <c r="K48"/>
  <c r="K33"/>
  <c r="O33" s="1"/>
  <c r="K37" i="17"/>
  <c r="K30"/>
  <c r="K64"/>
  <c r="N64" s="1"/>
  <c r="K49"/>
  <c r="K34"/>
  <c r="N34" s="1"/>
  <c r="K68"/>
  <c r="O68" s="1"/>
  <c r="K53" i="13"/>
  <c r="K46"/>
  <c r="N46" s="1"/>
  <c r="K31"/>
  <c r="K65"/>
  <c r="K50"/>
  <c r="O50" s="1"/>
  <c r="K35"/>
  <c r="K56" i="22"/>
  <c r="O56" s="1"/>
  <c r="K41"/>
  <c r="O41" s="1"/>
  <c r="K26"/>
  <c r="K60"/>
  <c r="K45"/>
  <c r="O45" s="1"/>
  <c r="K38"/>
  <c r="K27" i="20"/>
  <c r="N27" s="1"/>
  <c r="K61"/>
  <c r="K54"/>
  <c r="O54" s="1"/>
  <c r="K39"/>
  <c r="O39" s="1"/>
  <c r="K24"/>
  <c r="K58"/>
  <c r="O58" s="1"/>
  <c r="K59" i="16"/>
  <c r="K44"/>
  <c r="K29"/>
  <c r="N29" s="1"/>
  <c r="K22"/>
  <c r="K56"/>
  <c r="O56" s="1"/>
  <c r="K41"/>
  <c r="N41" s="1"/>
  <c r="K26"/>
  <c r="K45" i="17"/>
  <c r="O45" s="1"/>
  <c r="K38"/>
  <c r="K23"/>
  <c r="K57"/>
  <c r="O57" s="1"/>
  <c r="K42"/>
  <c r="K27"/>
  <c r="N27" s="1"/>
  <c r="K61" i="13"/>
  <c r="O61" s="1"/>
  <c r="K54"/>
  <c r="K39"/>
  <c r="O39" s="1"/>
  <c r="K24"/>
  <c r="K58"/>
  <c r="K43"/>
  <c r="N43" s="1"/>
  <c r="K28"/>
  <c r="K34" i="24"/>
  <c r="K50"/>
  <c r="K25"/>
  <c r="N25" s="1"/>
  <c r="K49"/>
  <c r="O49" s="1"/>
  <c r="K32"/>
  <c r="K56"/>
  <c r="K39"/>
  <c r="K55"/>
  <c r="O55" s="1"/>
  <c r="K22"/>
  <c r="N22" s="1"/>
  <c r="K46"/>
  <c r="K54"/>
  <c r="K20"/>
  <c r="O20" s="1"/>
  <c r="K53"/>
  <c r="K61"/>
  <c r="K69"/>
  <c r="K52"/>
  <c r="K27"/>
  <c r="O27" s="1"/>
  <c r="K35"/>
  <c r="K59"/>
  <c r="K67"/>
  <c r="N67" s="1"/>
  <c r="K64" i="22"/>
  <c r="K49"/>
  <c r="K34"/>
  <c r="K68"/>
  <c r="K53"/>
  <c r="N53" s="1"/>
  <c r="K46"/>
  <c r="K35" i="20"/>
  <c r="K69"/>
  <c r="O69" s="1"/>
  <c r="K62"/>
  <c r="K47"/>
  <c r="K32"/>
  <c r="K66"/>
  <c r="K67" i="16"/>
  <c r="N67" s="1"/>
  <c r="K52"/>
  <c r="K37"/>
  <c r="K30"/>
  <c r="N30" s="1"/>
  <c r="K64"/>
  <c r="K49"/>
  <c r="K34"/>
  <c r="O34" s="1"/>
  <c r="K53" i="17"/>
  <c r="N53" s="1"/>
  <c r="K46"/>
  <c r="O46" s="1"/>
  <c r="K31"/>
  <c r="K65"/>
  <c r="K50"/>
  <c r="K35"/>
  <c r="K69" i="13"/>
  <c r="K62"/>
  <c r="K47"/>
  <c r="N47" s="1"/>
  <c r="K32"/>
  <c r="N32" s="1"/>
  <c r="K66"/>
  <c r="K51"/>
  <c r="K36"/>
  <c r="N36" s="1"/>
  <c r="K24" i="19"/>
  <c r="K32"/>
  <c r="K40"/>
  <c r="K48"/>
  <c r="N48" s="1"/>
  <c r="K56"/>
  <c r="O56" s="1"/>
  <c r="K64"/>
  <c r="K23"/>
  <c r="K31"/>
  <c r="O31" s="1"/>
  <c r="K39"/>
  <c r="K47"/>
  <c r="K55"/>
  <c r="K63"/>
  <c r="O63" s="1"/>
  <c r="K22"/>
  <c r="O22" s="1"/>
  <c r="K30"/>
  <c r="K38"/>
  <c r="K46"/>
  <c r="N46" s="1"/>
  <c r="K54"/>
  <c r="K62"/>
  <c r="K20"/>
  <c r="K21"/>
  <c r="O21" s="1"/>
  <c r="K29"/>
  <c r="O29" s="1"/>
  <c r="K37"/>
  <c r="K45"/>
  <c r="K53"/>
  <c r="O53" s="1"/>
  <c r="K61"/>
  <c r="K69"/>
  <c r="K28"/>
  <c r="K36"/>
  <c r="O36" s="1"/>
  <c r="K44"/>
  <c r="O44" s="1"/>
  <c r="K52"/>
  <c r="K60"/>
  <c r="K68"/>
  <c r="O68" s="1"/>
  <c r="K27"/>
  <c r="K35"/>
  <c r="K43"/>
  <c r="K51"/>
  <c r="N51" s="1"/>
  <c r="K59"/>
  <c r="N59" s="1"/>
  <c r="K67"/>
  <c r="K26"/>
  <c r="K34"/>
  <c r="O34" s="1"/>
  <c r="K42"/>
  <c r="K50"/>
  <c r="K58"/>
  <c r="K66"/>
  <c r="O66" s="1"/>
  <c r="K25"/>
  <c r="O25" s="1"/>
  <c r="K33"/>
  <c r="K41"/>
  <c r="K49"/>
  <c r="O49" s="1"/>
  <c r="K57"/>
  <c r="K65"/>
  <c r="K23" i="22"/>
  <c r="K57"/>
  <c r="N57" s="1"/>
  <c r="K42"/>
  <c r="O42" s="1"/>
  <c r="K27"/>
  <c r="K61"/>
  <c r="K54"/>
  <c r="N54" s="1"/>
  <c r="K43" i="20"/>
  <c r="K28"/>
  <c r="K20"/>
  <c r="K55"/>
  <c r="O55" s="1"/>
  <c r="K40"/>
  <c r="O40" s="1"/>
  <c r="K25"/>
  <c r="K60" i="16"/>
  <c r="K45"/>
  <c r="N45" s="1"/>
  <c r="K38"/>
  <c r="K23"/>
  <c r="K57"/>
  <c r="O57" s="1"/>
  <c r="K42"/>
  <c r="O42" s="1"/>
  <c r="K61" i="17"/>
  <c r="O61" s="1"/>
  <c r="K54"/>
  <c r="K39"/>
  <c r="K24"/>
  <c r="N24" s="1"/>
  <c r="K58"/>
  <c r="K43"/>
  <c r="K28"/>
  <c r="K20" i="13"/>
  <c r="O20" s="1"/>
  <c r="K55"/>
  <c r="O55" s="1"/>
  <c r="K40"/>
  <c r="K25"/>
  <c r="K59"/>
  <c r="N59" s="1"/>
  <c r="K44"/>
  <c r="K24" i="23"/>
  <c r="K32"/>
  <c r="K40"/>
  <c r="O40" s="1"/>
  <c r="K48"/>
  <c r="O48" s="1"/>
  <c r="K56"/>
  <c r="K64"/>
  <c r="K23"/>
  <c r="O23" s="1"/>
  <c r="K31"/>
  <c r="O31" s="1"/>
  <c r="K39"/>
  <c r="K47"/>
  <c r="K55"/>
  <c r="O55" s="1"/>
  <c r="K63"/>
  <c r="O63" s="1"/>
  <c r="K22"/>
  <c r="K30"/>
  <c r="O30" s="1"/>
  <c r="K38"/>
  <c r="O38" s="1"/>
  <c r="K46"/>
  <c r="K54"/>
  <c r="O54" s="1"/>
  <c r="K62"/>
  <c r="K20"/>
  <c r="O20" s="1"/>
  <c r="K21"/>
  <c r="O21" s="1"/>
  <c r="K29"/>
  <c r="K37"/>
  <c r="K45"/>
  <c r="O45" s="1"/>
  <c r="K53"/>
  <c r="K61"/>
  <c r="O61" s="1"/>
  <c r="K69"/>
  <c r="K28"/>
  <c r="O28" s="1"/>
  <c r="K36"/>
  <c r="O36" s="1"/>
  <c r="K44"/>
  <c r="K52"/>
  <c r="K60"/>
  <c r="O60" s="1"/>
  <c r="K68"/>
  <c r="K27"/>
  <c r="K35"/>
  <c r="N35" s="1"/>
  <c r="K43"/>
  <c r="N43" s="1"/>
  <c r="K51"/>
  <c r="N51" s="1"/>
  <c r="K59"/>
  <c r="K67"/>
  <c r="K26"/>
  <c r="O26" s="1"/>
  <c r="K34"/>
  <c r="K42"/>
  <c r="N42" s="1"/>
  <c r="K50"/>
  <c r="K58"/>
  <c r="K66"/>
  <c r="O66" s="1"/>
  <c r="K25"/>
  <c r="K33"/>
  <c r="K41"/>
  <c r="O41" s="1"/>
  <c r="K49"/>
  <c r="K57"/>
  <c r="K65"/>
  <c r="K31" i="22"/>
  <c r="K65"/>
  <c r="N65" s="1"/>
  <c r="K50"/>
  <c r="K35"/>
  <c r="K69"/>
  <c r="N69" s="1"/>
  <c r="K62"/>
  <c r="K51" i="20"/>
  <c r="K36"/>
  <c r="K21"/>
  <c r="K63"/>
  <c r="O63" s="1"/>
  <c r="K48"/>
  <c r="K33"/>
  <c r="K68" i="16"/>
  <c r="N68" s="1"/>
  <c r="K53"/>
  <c r="K46"/>
  <c r="K31"/>
  <c r="K65"/>
  <c r="O65" s="1"/>
  <c r="K50"/>
  <c r="O50" s="1"/>
  <c r="K69" i="17"/>
  <c r="K62"/>
  <c r="K47"/>
  <c r="K32"/>
  <c r="K66"/>
  <c r="K51"/>
  <c r="K36"/>
  <c r="O36" s="1"/>
  <c r="K21" i="13"/>
  <c r="O21" s="1"/>
  <c r="K63"/>
  <c r="K48"/>
  <c r="K33"/>
  <c r="K67"/>
  <c r="K52"/>
  <c r="K39" i="22"/>
  <c r="K24"/>
  <c r="O24" s="1"/>
  <c r="K58"/>
  <c r="O58" s="1"/>
  <c r="K43"/>
  <c r="K28"/>
  <c r="O28" s="1"/>
  <c r="K20"/>
  <c r="O20" s="1"/>
  <c r="K59" i="20"/>
  <c r="K44"/>
  <c r="K29"/>
  <c r="K22"/>
  <c r="O22" s="1"/>
  <c r="K56"/>
  <c r="O56" s="1"/>
  <c r="K41"/>
  <c r="K26"/>
  <c r="K27" i="16"/>
  <c r="K61"/>
  <c r="K54"/>
  <c r="K39"/>
  <c r="N39" s="1"/>
  <c r="K24"/>
  <c r="O24" s="1"/>
  <c r="K58"/>
  <c r="N58" s="1"/>
  <c r="K20" i="17"/>
  <c r="K55"/>
  <c r="K40"/>
  <c r="O40" s="1"/>
  <c r="K25"/>
  <c r="K59"/>
  <c r="K44"/>
  <c r="K29" i="13"/>
  <c r="O29" s="1"/>
  <c r="K22"/>
  <c r="O22" s="1"/>
  <c r="K56"/>
  <c r="K41"/>
  <c r="K26"/>
  <c r="O26" s="1"/>
  <c r="K60"/>
  <c r="K28" i="21"/>
  <c r="K36"/>
  <c r="K42"/>
  <c r="K66"/>
  <c r="K24"/>
  <c r="K32"/>
  <c r="K40"/>
  <c r="K48"/>
  <c r="K47"/>
  <c r="K30"/>
  <c r="K20"/>
  <c r="K21"/>
  <c r="K29"/>
  <c r="K37"/>
  <c r="K53"/>
  <c r="K47" i="22"/>
  <c r="N47" s="1"/>
  <c r="K32"/>
  <c r="O32" s="1"/>
  <c r="K66"/>
  <c r="K51"/>
  <c r="N51" s="1"/>
  <c r="K36"/>
  <c r="O36" s="1"/>
  <c r="K21"/>
  <c r="K67" i="20"/>
  <c r="K52"/>
  <c r="N52" s="1"/>
  <c r="K37"/>
  <c r="N37" s="1"/>
  <c r="K30"/>
  <c r="N30" s="1"/>
  <c r="K64"/>
  <c r="K49"/>
  <c r="K34"/>
  <c r="O34" s="1"/>
  <c r="K35" i="16"/>
  <c r="K69"/>
  <c r="K62"/>
  <c r="O62" s="1"/>
  <c r="K47"/>
  <c r="O47" s="1"/>
  <c r="K32"/>
  <c r="K66"/>
  <c r="K21" i="17"/>
  <c r="K63"/>
  <c r="K48"/>
  <c r="K33"/>
  <c r="K67"/>
  <c r="K52"/>
  <c r="O52" s="1"/>
  <c r="K37" i="13"/>
  <c r="N37" s="1"/>
  <c r="K30"/>
  <c r="K64"/>
  <c r="K49"/>
  <c r="O49" s="1"/>
  <c r="K34"/>
  <c r="K68"/>
  <c r="J25" i="23"/>
  <c r="L25" s="1"/>
  <c r="J55"/>
  <c r="J34"/>
  <c r="M34" s="1"/>
  <c r="G21" i="18"/>
  <c r="C50"/>
  <c r="B35"/>
  <c r="C53"/>
  <c r="C31"/>
  <c r="D57"/>
  <c r="E39"/>
  <c r="J64" i="23"/>
  <c r="M64" s="1"/>
  <c r="J59"/>
  <c r="J27"/>
  <c r="B31" i="18"/>
  <c r="B63"/>
  <c r="B40"/>
  <c r="B34"/>
  <c r="B66"/>
  <c r="C44"/>
  <c r="C21"/>
  <c r="G49"/>
  <c r="B21"/>
  <c r="C55"/>
  <c r="N59" i="8"/>
  <c r="C24" i="18"/>
  <c r="C56"/>
  <c r="G37"/>
  <c r="B64"/>
  <c r="C59"/>
  <c r="B43"/>
  <c r="B20"/>
  <c r="C45"/>
  <c r="C69"/>
  <c r="C46"/>
  <c r="B23"/>
  <c r="B55"/>
  <c r="C33"/>
  <c r="C57"/>
  <c r="B41"/>
  <c r="B26"/>
  <c r="C68"/>
  <c r="B44"/>
  <c r="B68"/>
  <c r="B45"/>
  <c r="C23"/>
  <c r="C47"/>
  <c r="G53"/>
  <c r="B33"/>
  <c r="B65"/>
  <c r="B50"/>
  <c r="C28"/>
  <c r="C60"/>
  <c r="B37"/>
  <c r="B69"/>
  <c r="G43"/>
  <c r="C40"/>
  <c r="B24"/>
  <c r="C49"/>
  <c r="C26"/>
  <c r="C58"/>
  <c r="C43"/>
  <c r="B27"/>
  <c r="B59"/>
  <c r="G33"/>
  <c r="B60"/>
  <c r="C30"/>
  <c r="C62"/>
  <c r="C39"/>
  <c r="J46" i="24"/>
  <c r="M46" s="1"/>
  <c r="J23" i="23"/>
  <c r="M23" s="1"/>
  <c r="J40"/>
  <c r="J65"/>
  <c r="J57"/>
  <c r="M57" s="1"/>
  <c r="J20"/>
  <c r="M20" s="1"/>
  <c r="J61"/>
  <c r="J39"/>
  <c r="L39" s="1"/>
  <c r="J32"/>
  <c r="L32" s="1"/>
  <c r="J33"/>
  <c r="L33" s="1"/>
  <c r="J50"/>
  <c r="J60"/>
  <c r="L58" i="8"/>
  <c r="J68" i="23"/>
  <c r="M68" s="1"/>
  <c r="J49" i="17"/>
  <c r="L49" s="1"/>
  <c r="J37" i="23"/>
  <c r="M37" s="1"/>
  <c r="J43" i="17"/>
  <c r="J57"/>
  <c r="M57" s="1"/>
  <c r="J49" i="23"/>
  <c r="J66"/>
  <c r="J28"/>
  <c r="M28" s="1"/>
  <c r="J23" i="17"/>
  <c r="J30" i="23"/>
  <c r="L30" s="1"/>
  <c r="J63" i="17"/>
  <c r="L63" s="1"/>
  <c r="J51" i="16"/>
  <c r="M51" s="1"/>
  <c r="J34" i="17"/>
  <c r="J56" i="23"/>
  <c r="L56" s="1"/>
  <c r="J42"/>
  <c r="J43"/>
  <c r="L43" s="1"/>
  <c r="J52"/>
  <c r="M52" s="1"/>
  <c r="J45"/>
  <c r="L45" s="1"/>
  <c r="J54"/>
  <c r="L54" s="1"/>
  <c r="J31"/>
  <c r="J63"/>
  <c r="M63" s="1"/>
  <c r="J41"/>
  <c r="J46"/>
  <c r="M46" s="1"/>
  <c r="J24" i="17"/>
  <c r="L24" s="1"/>
  <c r="J68"/>
  <c r="L68" s="1"/>
  <c r="D25" i="21"/>
  <c r="J60" i="16"/>
  <c r="M60" s="1"/>
  <c r="J33" i="17"/>
  <c r="L33" s="1"/>
  <c r="J22" i="23"/>
  <c r="L22" s="1"/>
  <c r="J62"/>
  <c r="L62" s="1"/>
  <c r="J28" i="16"/>
  <c r="M28" s="1"/>
  <c r="J56" i="17"/>
  <c r="L56" s="1"/>
  <c r="J26" i="21"/>
  <c r="J51" i="23"/>
  <c r="L51" s="1"/>
  <c r="J36"/>
  <c r="J29"/>
  <c r="J69"/>
  <c r="L69" s="1"/>
  <c r="L51" i="8"/>
  <c r="J69" i="16"/>
  <c r="L69" s="1"/>
  <c r="J40" i="17"/>
  <c r="M40" s="1"/>
  <c r="J46"/>
  <c r="J26" i="23"/>
  <c r="J58"/>
  <c r="J38"/>
  <c r="L38" s="1"/>
  <c r="J32" i="24"/>
  <c r="M32" s="1"/>
  <c r="N68" i="8"/>
  <c r="J37" i="16"/>
  <c r="L37" s="1"/>
  <c r="J32" i="17"/>
  <c r="J66"/>
  <c r="M66" s="1"/>
  <c r="J38"/>
  <c r="J35" i="23"/>
  <c r="M35" s="1"/>
  <c r="J67"/>
  <c r="J44"/>
  <c r="J21"/>
  <c r="L21" s="1"/>
  <c r="J53"/>
  <c r="M53" s="1"/>
  <c r="J39" i="17"/>
  <c r="O38"/>
  <c r="J34" i="24"/>
  <c r="M34" s="1"/>
  <c r="L21" i="8"/>
  <c r="J31" i="17"/>
  <c r="J25"/>
  <c r="D40" i="21"/>
  <c r="J49" i="24"/>
  <c r="M49" s="1"/>
  <c r="J64" i="17"/>
  <c r="L64" s="1"/>
  <c r="J28"/>
  <c r="M28" s="1"/>
  <c r="J22"/>
  <c r="E63" i="21"/>
  <c r="O66" i="17"/>
  <c r="J59"/>
  <c r="E67" i="21"/>
  <c r="J41"/>
  <c r="J66" i="24"/>
  <c r="L66" s="1"/>
  <c r="E45" i="21"/>
  <c r="E44"/>
  <c r="D58"/>
  <c r="D55"/>
  <c r="D34"/>
  <c r="E40"/>
  <c r="D61"/>
  <c r="H21" i="18"/>
  <c r="H37"/>
  <c r="H53"/>
  <c r="H69"/>
  <c r="H33"/>
  <c r="H49"/>
  <c r="H65"/>
  <c r="H27"/>
  <c r="H43"/>
  <c r="H59"/>
  <c r="E50"/>
  <c r="E35"/>
  <c r="E67"/>
  <c r="D51"/>
  <c r="E21"/>
  <c r="E53"/>
  <c r="D29"/>
  <c r="D61"/>
  <c r="D38"/>
  <c r="B14"/>
  <c r="E48"/>
  <c r="E33"/>
  <c r="E65"/>
  <c r="G20"/>
  <c r="G36"/>
  <c r="G52"/>
  <c r="G68"/>
  <c r="H31"/>
  <c r="H47"/>
  <c r="H63"/>
  <c r="H32"/>
  <c r="H48"/>
  <c r="H64"/>
  <c r="G32"/>
  <c r="G48"/>
  <c r="G64"/>
  <c r="G26"/>
  <c r="G42"/>
  <c r="G58"/>
  <c r="D49"/>
  <c r="D34"/>
  <c r="D66"/>
  <c r="E44"/>
  <c r="D20"/>
  <c r="D52"/>
  <c r="E22"/>
  <c r="E54"/>
  <c r="E31"/>
  <c r="E63"/>
  <c r="D47"/>
  <c r="D32"/>
  <c r="D64"/>
  <c r="B13"/>
  <c r="H30"/>
  <c r="H46"/>
  <c r="H62"/>
  <c r="G30"/>
  <c r="G46"/>
  <c r="G62"/>
  <c r="G31"/>
  <c r="G47"/>
  <c r="G63"/>
  <c r="H26"/>
  <c r="H42"/>
  <c r="H58"/>
  <c r="H20"/>
  <c r="H36"/>
  <c r="H52"/>
  <c r="H68"/>
  <c r="E42"/>
  <c r="E27"/>
  <c r="E59"/>
  <c r="D43"/>
  <c r="D15"/>
  <c r="E45"/>
  <c r="D21"/>
  <c r="D53"/>
  <c r="D30"/>
  <c r="D62"/>
  <c r="E40"/>
  <c r="E25"/>
  <c r="E57"/>
  <c r="G29"/>
  <c r="G45"/>
  <c r="G61"/>
  <c r="G25"/>
  <c r="G41"/>
  <c r="G57"/>
  <c r="G35"/>
  <c r="G51"/>
  <c r="G67"/>
  <c r="D41"/>
  <c r="D26"/>
  <c r="D58"/>
  <c r="E36"/>
  <c r="E68"/>
  <c r="D44"/>
  <c r="B15"/>
  <c r="E46"/>
  <c r="E23"/>
  <c r="E55"/>
  <c r="D39"/>
  <c r="D24"/>
  <c r="D56"/>
  <c r="H29"/>
  <c r="H45"/>
  <c r="H61"/>
  <c r="H25"/>
  <c r="H41"/>
  <c r="H57"/>
  <c r="H35"/>
  <c r="H51"/>
  <c r="H67"/>
  <c r="E34"/>
  <c r="E66"/>
  <c r="E51"/>
  <c r="D35"/>
  <c r="D67"/>
  <c r="E37"/>
  <c r="E69"/>
  <c r="D45"/>
  <c r="D22"/>
  <c r="D54"/>
  <c r="E32"/>
  <c r="E64"/>
  <c r="E49"/>
  <c r="G28"/>
  <c r="G44"/>
  <c r="G60"/>
  <c r="H23"/>
  <c r="H39"/>
  <c r="H55"/>
  <c r="H24"/>
  <c r="H40"/>
  <c r="H56"/>
  <c r="G24"/>
  <c r="G40"/>
  <c r="G56"/>
  <c r="G34"/>
  <c r="G50"/>
  <c r="G66"/>
  <c r="D33"/>
  <c r="D65"/>
  <c r="D50"/>
  <c r="E28"/>
  <c r="E60"/>
  <c r="D36"/>
  <c r="D68"/>
  <c r="E38"/>
  <c r="D14"/>
  <c r="E47"/>
  <c r="D31"/>
  <c r="D63"/>
  <c r="D48"/>
  <c r="H22"/>
  <c r="H38"/>
  <c r="H54"/>
  <c r="G22"/>
  <c r="G38"/>
  <c r="G54"/>
  <c r="G23"/>
  <c r="G39"/>
  <c r="G55"/>
  <c r="H34"/>
  <c r="H50"/>
  <c r="H66"/>
  <c r="H28"/>
  <c r="H44"/>
  <c r="H60"/>
  <c r="E26"/>
  <c r="E58"/>
  <c r="E43"/>
  <c r="D27"/>
  <c r="D59"/>
  <c r="E29"/>
  <c r="E61"/>
  <c r="D37"/>
  <c r="D69"/>
  <c r="D46"/>
  <c r="E24"/>
  <c r="E56"/>
  <c r="M21" i="25"/>
  <c r="L21"/>
  <c r="M37"/>
  <c r="L37"/>
  <c r="M53"/>
  <c r="L53"/>
  <c r="M69"/>
  <c r="L69"/>
  <c r="L30"/>
  <c r="M30"/>
  <c r="L46"/>
  <c r="M46"/>
  <c r="L62"/>
  <c r="M62"/>
  <c r="L23"/>
  <c r="M23"/>
  <c r="L39"/>
  <c r="M39"/>
  <c r="L44"/>
  <c r="M44"/>
  <c r="M32"/>
  <c r="L32"/>
  <c r="M48"/>
  <c r="L48"/>
  <c r="M64"/>
  <c r="L64"/>
  <c r="O67"/>
  <c r="N67"/>
  <c r="O28"/>
  <c r="N28"/>
  <c r="O60"/>
  <c r="N60"/>
  <c r="O69"/>
  <c r="N50"/>
  <c r="O50"/>
  <c r="N66"/>
  <c r="O66"/>
  <c r="N61"/>
  <c r="O61"/>
  <c r="M34"/>
  <c r="L34"/>
  <c r="M50"/>
  <c r="L50"/>
  <c r="M66"/>
  <c r="L66"/>
  <c r="L27"/>
  <c r="M27"/>
  <c r="L43"/>
  <c r="M59"/>
  <c r="L59"/>
  <c r="G66" i="21"/>
  <c r="L36" i="25"/>
  <c r="M36"/>
  <c r="L33"/>
  <c r="M33"/>
  <c r="L65"/>
  <c r="M65"/>
  <c r="E59" i="21"/>
  <c r="D21"/>
  <c r="D47"/>
  <c r="B54"/>
  <c r="J49"/>
  <c r="N21" i="25"/>
  <c r="O21"/>
  <c r="N62"/>
  <c r="O62"/>
  <c r="N23"/>
  <c r="N39"/>
  <c r="O39"/>
  <c r="N55"/>
  <c r="O55"/>
  <c r="N48"/>
  <c r="O48"/>
  <c r="N64"/>
  <c r="O64"/>
  <c r="N41"/>
  <c r="O41"/>
  <c r="N53"/>
  <c r="B47" i="21"/>
  <c r="M29" i="25"/>
  <c r="L29"/>
  <c r="M61"/>
  <c r="L61"/>
  <c r="L22"/>
  <c r="M22"/>
  <c r="L38"/>
  <c r="M38"/>
  <c r="L54"/>
  <c r="M54"/>
  <c r="L20"/>
  <c r="M20"/>
  <c r="L31"/>
  <c r="L47"/>
  <c r="M47"/>
  <c r="L63"/>
  <c r="M63"/>
  <c r="L24"/>
  <c r="M24"/>
  <c r="M40"/>
  <c r="L40"/>
  <c r="L56"/>
  <c r="M56"/>
  <c r="L52"/>
  <c r="M52"/>
  <c r="O27"/>
  <c r="N27"/>
  <c r="O59"/>
  <c r="N59"/>
  <c r="O20"/>
  <c r="O36"/>
  <c r="N36"/>
  <c r="O52"/>
  <c r="N52"/>
  <c r="O68"/>
  <c r="N68"/>
  <c r="B31" i="21"/>
  <c r="J22"/>
  <c r="N45" i="25"/>
  <c r="N26"/>
  <c r="O26"/>
  <c r="N42"/>
  <c r="N58"/>
  <c r="O58"/>
  <c r="M26"/>
  <c r="L26"/>
  <c r="M58"/>
  <c r="L58"/>
  <c r="M67"/>
  <c r="L67"/>
  <c r="E58" i="21"/>
  <c r="D28"/>
  <c r="D46"/>
  <c r="B38"/>
  <c r="J32"/>
  <c r="J60"/>
  <c r="J64" i="24"/>
  <c r="M64" s="1"/>
  <c r="L68" i="25"/>
  <c r="M68"/>
  <c r="L25"/>
  <c r="M25"/>
  <c r="L41"/>
  <c r="M41"/>
  <c r="E42" i="21"/>
  <c r="D59"/>
  <c r="E23"/>
  <c r="B24"/>
  <c r="J55"/>
  <c r="N22" i="25"/>
  <c r="O22"/>
  <c r="N54"/>
  <c r="O54"/>
  <c r="N31"/>
  <c r="O31"/>
  <c r="N47"/>
  <c r="O47"/>
  <c r="N63"/>
  <c r="O63"/>
  <c r="N24"/>
  <c r="O24"/>
  <c r="N40"/>
  <c r="O40"/>
  <c r="N56"/>
  <c r="O56"/>
  <c r="N33"/>
  <c r="O33"/>
  <c r="N65"/>
  <c r="O65"/>
  <c r="D41" i="21"/>
  <c r="E52"/>
  <c r="D69"/>
  <c r="D56"/>
  <c r="J47"/>
  <c r="J47" i="24"/>
  <c r="M47" s="1"/>
  <c r="N53"/>
  <c r="N59"/>
  <c r="J43"/>
  <c r="M43" s="1"/>
  <c r="J20"/>
  <c r="M20" s="1"/>
  <c r="J52"/>
  <c r="M52" s="1"/>
  <c r="J29"/>
  <c r="M29" s="1"/>
  <c r="J61"/>
  <c r="M61" s="1"/>
  <c r="O39"/>
  <c r="J39"/>
  <c r="L39" s="1"/>
  <c r="J24"/>
  <c r="M24" s="1"/>
  <c r="J56"/>
  <c r="M56" s="1"/>
  <c r="J41"/>
  <c r="M41" s="1"/>
  <c r="J26"/>
  <c r="L26" s="1"/>
  <c r="J58"/>
  <c r="L58" s="1"/>
  <c r="O54"/>
  <c r="J38"/>
  <c r="L38" s="1"/>
  <c r="O32"/>
  <c r="O34"/>
  <c r="J35"/>
  <c r="L35" s="1"/>
  <c r="J67"/>
  <c r="M67" s="1"/>
  <c r="J44"/>
  <c r="M44" s="1"/>
  <c r="J21"/>
  <c r="M21" s="1"/>
  <c r="J53"/>
  <c r="L53" s="1"/>
  <c r="J31"/>
  <c r="L31" s="1"/>
  <c r="J63"/>
  <c r="L63" s="1"/>
  <c r="J48"/>
  <c r="J33"/>
  <c r="L33" s="1"/>
  <c r="J65"/>
  <c r="J50"/>
  <c r="L50" s="1"/>
  <c r="N69"/>
  <c r="N46"/>
  <c r="J30"/>
  <c r="M30" s="1"/>
  <c r="J62"/>
  <c r="L62" s="1"/>
  <c r="O56"/>
  <c r="J27"/>
  <c r="J59"/>
  <c r="M59" s="1"/>
  <c r="J36"/>
  <c r="M36" s="1"/>
  <c r="J68"/>
  <c r="L68" s="1"/>
  <c r="J45"/>
  <c r="M45" s="1"/>
  <c r="J23"/>
  <c r="M23" s="1"/>
  <c r="J55"/>
  <c r="L55" s="1"/>
  <c r="J40"/>
  <c r="M40" s="1"/>
  <c r="J25"/>
  <c r="M25" s="1"/>
  <c r="J57"/>
  <c r="L57" s="1"/>
  <c r="J42"/>
  <c r="L42" s="1"/>
  <c r="N52"/>
  <c r="O61"/>
  <c r="J22"/>
  <c r="L22" s="1"/>
  <c r="J54"/>
  <c r="M54" s="1"/>
  <c r="O50"/>
  <c r="N35"/>
  <c r="J51"/>
  <c r="L51" s="1"/>
  <c r="J28"/>
  <c r="L28" s="1"/>
  <c r="J60"/>
  <c r="L60" s="1"/>
  <c r="J37"/>
  <c r="L37" s="1"/>
  <c r="J69"/>
  <c r="M69" s="1"/>
  <c r="E27" i="21"/>
  <c r="D27"/>
  <c r="D44"/>
  <c r="E54"/>
  <c r="D62"/>
  <c r="E33"/>
  <c r="G44"/>
  <c r="J39"/>
  <c r="J25"/>
  <c r="D26"/>
  <c r="E20"/>
  <c r="E29"/>
  <c r="E30"/>
  <c r="E55"/>
  <c r="D32"/>
  <c r="G34"/>
  <c r="J56"/>
  <c r="J42"/>
  <c r="D57"/>
  <c r="D66"/>
  <c r="E68"/>
  <c r="E22"/>
  <c r="E39"/>
  <c r="E48"/>
  <c r="G26"/>
  <c r="M26" s="1"/>
  <c r="J40"/>
  <c r="J34"/>
  <c r="J46"/>
  <c r="E26"/>
  <c r="E35"/>
  <c r="D51"/>
  <c r="D52"/>
  <c r="E62"/>
  <c r="D39"/>
  <c r="E41"/>
  <c r="J51"/>
  <c r="J69"/>
  <c r="M54" i="23"/>
  <c r="N34"/>
  <c r="O34"/>
  <c r="N50"/>
  <c r="O50"/>
  <c r="N44"/>
  <c r="O44"/>
  <c r="E50" i="21"/>
  <c r="E43"/>
  <c r="D43"/>
  <c r="E21"/>
  <c r="E61"/>
  <c r="D53"/>
  <c r="D38"/>
  <c r="E24"/>
  <c r="E25"/>
  <c r="E65"/>
  <c r="C49"/>
  <c r="H26"/>
  <c r="J28"/>
  <c r="J37"/>
  <c r="J54"/>
  <c r="M21" i="23"/>
  <c r="M65"/>
  <c r="L65"/>
  <c r="L27"/>
  <c r="M27"/>
  <c r="M43"/>
  <c r="L59"/>
  <c r="M59"/>
  <c r="D49" i="21"/>
  <c r="D42"/>
  <c r="E36"/>
  <c r="D20"/>
  <c r="D60"/>
  <c r="E46"/>
  <c r="E31"/>
  <c r="D23"/>
  <c r="D24"/>
  <c r="D64"/>
  <c r="B48"/>
  <c r="G25"/>
  <c r="J23"/>
  <c r="J24"/>
  <c r="J64"/>
  <c r="J57"/>
  <c r="J66"/>
  <c r="N37" i="23"/>
  <c r="O37"/>
  <c r="N53"/>
  <c r="O53"/>
  <c r="N69"/>
  <c r="O69"/>
  <c r="N33"/>
  <c r="O33"/>
  <c r="N49"/>
  <c r="O49"/>
  <c r="O27"/>
  <c r="N27"/>
  <c r="O59"/>
  <c r="N59"/>
  <c r="E53" i="21"/>
  <c r="D37"/>
  <c r="D30"/>
  <c r="E56"/>
  <c r="E57"/>
  <c r="G62"/>
  <c r="H35"/>
  <c r="J58"/>
  <c r="L36" i="23"/>
  <c r="M36"/>
  <c r="N47"/>
  <c r="O47"/>
  <c r="N32"/>
  <c r="O32"/>
  <c r="N64"/>
  <c r="O64"/>
  <c r="M26"/>
  <c r="L26"/>
  <c r="L42"/>
  <c r="M42"/>
  <c r="M58"/>
  <c r="L58"/>
  <c r="N46"/>
  <c r="O46"/>
  <c r="N62"/>
  <c r="O62"/>
  <c r="L47"/>
  <c r="M47"/>
  <c r="O42"/>
  <c r="N20"/>
  <c r="N52"/>
  <c r="O52"/>
  <c r="N68"/>
  <c r="O68"/>
  <c r="G59" i="21"/>
  <c r="L29" i="23"/>
  <c r="M29"/>
  <c r="L61"/>
  <c r="M61"/>
  <c r="L57"/>
  <c r="M51"/>
  <c r="N29"/>
  <c r="O29"/>
  <c r="N25"/>
  <c r="O25"/>
  <c r="N41"/>
  <c r="O67"/>
  <c r="N67"/>
  <c r="C57" i="21"/>
  <c r="C29"/>
  <c r="J38"/>
  <c r="L28" i="23"/>
  <c r="L44"/>
  <c r="M44"/>
  <c r="L60"/>
  <c r="M60"/>
  <c r="N39"/>
  <c r="O39"/>
  <c r="N24"/>
  <c r="O24"/>
  <c r="N56"/>
  <c r="O56"/>
  <c r="M40"/>
  <c r="L40"/>
  <c r="M66"/>
  <c r="L66"/>
  <c r="J55" i="17"/>
  <c r="J48"/>
  <c r="J58"/>
  <c r="J37"/>
  <c r="M37" s="1"/>
  <c r="E34" i="21"/>
  <c r="E66"/>
  <c r="E51"/>
  <c r="D35"/>
  <c r="D67"/>
  <c r="E37"/>
  <c r="E69"/>
  <c r="D45"/>
  <c r="D22"/>
  <c r="D54"/>
  <c r="E32"/>
  <c r="E64"/>
  <c r="E49"/>
  <c r="H38"/>
  <c r="C20"/>
  <c r="C46"/>
  <c r="J35"/>
  <c r="J67"/>
  <c r="J44"/>
  <c r="J21"/>
  <c r="J53"/>
  <c r="O48" i="22"/>
  <c r="O50"/>
  <c r="N35"/>
  <c r="J51"/>
  <c r="L51" s="1"/>
  <c r="J28"/>
  <c r="M28" s="1"/>
  <c r="J60"/>
  <c r="M60" s="1"/>
  <c r="J37"/>
  <c r="M37" s="1"/>
  <c r="J69"/>
  <c r="L69" s="1"/>
  <c r="N62" i="8"/>
  <c r="J47" i="17"/>
  <c r="J41"/>
  <c r="N30"/>
  <c r="O47"/>
  <c r="D33" i="21"/>
  <c r="D65"/>
  <c r="D50"/>
  <c r="E28"/>
  <c r="E60"/>
  <c r="D36"/>
  <c r="D68"/>
  <c r="E38"/>
  <c r="E47"/>
  <c r="D31"/>
  <c r="D63"/>
  <c r="D48"/>
  <c r="B55"/>
  <c r="C35"/>
  <c r="G65"/>
  <c r="J31"/>
  <c r="J63"/>
  <c r="J48"/>
  <c r="J33"/>
  <c r="J65"/>
  <c r="J50"/>
  <c r="J30"/>
  <c r="J62"/>
  <c r="J47" i="22"/>
  <c r="M47" s="1"/>
  <c r="J32"/>
  <c r="L32" s="1"/>
  <c r="J64"/>
  <c r="L64" s="1"/>
  <c r="J49"/>
  <c r="L49" s="1"/>
  <c r="J34"/>
  <c r="L34" s="1"/>
  <c r="J66"/>
  <c r="M66" s="1"/>
  <c r="O21"/>
  <c r="O30"/>
  <c r="O62"/>
  <c r="J46"/>
  <c r="M46" s="1"/>
  <c r="J27" i="21"/>
  <c r="J59"/>
  <c r="J36"/>
  <c r="J68"/>
  <c r="J45"/>
  <c r="N27" i="22"/>
  <c r="O59"/>
  <c r="J43"/>
  <c r="L43" s="1"/>
  <c r="J20"/>
  <c r="M20" s="1"/>
  <c r="J52"/>
  <c r="M52" s="1"/>
  <c r="J29"/>
  <c r="L29" s="1"/>
  <c r="J61"/>
  <c r="L61" s="1"/>
  <c r="N39"/>
  <c r="J39"/>
  <c r="L39" s="1"/>
  <c r="J24"/>
  <c r="M24" s="1"/>
  <c r="J56"/>
  <c r="M56" s="1"/>
  <c r="J41"/>
  <c r="M41" s="1"/>
  <c r="J26"/>
  <c r="L26" s="1"/>
  <c r="J58"/>
  <c r="M58" s="1"/>
  <c r="J38"/>
  <c r="M54"/>
  <c r="L54"/>
  <c r="N64"/>
  <c r="O49"/>
  <c r="N34"/>
  <c r="N66"/>
  <c r="J35"/>
  <c r="M35" s="1"/>
  <c r="J67"/>
  <c r="M67" s="1"/>
  <c r="J44"/>
  <c r="J21"/>
  <c r="M21" s="1"/>
  <c r="J53"/>
  <c r="L53" s="1"/>
  <c r="O31"/>
  <c r="J31"/>
  <c r="J63"/>
  <c r="M63" s="1"/>
  <c r="J48"/>
  <c r="M48" s="1"/>
  <c r="J33"/>
  <c r="M33" s="1"/>
  <c r="J65"/>
  <c r="L65" s="1"/>
  <c r="J50"/>
  <c r="O60"/>
  <c r="O46"/>
  <c r="J30"/>
  <c r="M30" s="1"/>
  <c r="J62"/>
  <c r="M62" s="1"/>
  <c r="J43" i="21"/>
  <c r="J20"/>
  <c r="J52"/>
  <c r="J29"/>
  <c r="J61"/>
  <c r="O26" i="22"/>
  <c r="O43"/>
  <c r="J27"/>
  <c r="J59"/>
  <c r="L59" s="1"/>
  <c r="J36"/>
  <c r="L36" s="1"/>
  <c r="J68"/>
  <c r="M68" s="1"/>
  <c r="J45"/>
  <c r="L45" s="1"/>
  <c r="N23"/>
  <c r="N55"/>
  <c r="J23"/>
  <c r="M23" s="1"/>
  <c r="J55"/>
  <c r="J40"/>
  <c r="L40" s="1"/>
  <c r="J25"/>
  <c r="J57"/>
  <c r="L57" s="1"/>
  <c r="J42"/>
  <c r="M42" s="1"/>
  <c r="O52"/>
  <c r="O29"/>
  <c r="N61"/>
  <c r="O38"/>
  <c r="J22"/>
  <c r="M22" s="1"/>
  <c r="N52" i="8"/>
  <c r="N51" i="17"/>
  <c r="J61"/>
  <c r="L61" s="1"/>
  <c r="O32" i="20"/>
  <c r="N64"/>
  <c r="O49"/>
  <c r="N66"/>
  <c r="N51"/>
  <c r="J35"/>
  <c r="L35" s="1"/>
  <c r="J67"/>
  <c r="M67" s="1"/>
  <c r="J44"/>
  <c r="L44" s="1"/>
  <c r="J21"/>
  <c r="M21" s="1"/>
  <c r="J53"/>
  <c r="L53" s="1"/>
  <c r="J52" i="17"/>
  <c r="M52" s="1"/>
  <c r="J54"/>
  <c r="M54" s="1"/>
  <c r="J31" i="20"/>
  <c r="L31" s="1"/>
  <c r="J63"/>
  <c r="M63" s="1"/>
  <c r="J48"/>
  <c r="L48" s="1"/>
  <c r="J33"/>
  <c r="M33" s="1"/>
  <c r="J65"/>
  <c r="M65" s="1"/>
  <c r="J50"/>
  <c r="L50" s="1"/>
  <c r="N28"/>
  <c r="N46"/>
  <c r="J30"/>
  <c r="M30" s="1"/>
  <c r="J62"/>
  <c r="L62" s="1"/>
  <c r="L38"/>
  <c r="M38"/>
  <c r="N24"/>
  <c r="O41"/>
  <c r="N26"/>
  <c r="N43"/>
  <c r="J27"/>
  <c r="L27" s="1"/>
  <c r="J59"/>
  <c r="M59" s="1"/>
  <c r="J36"/>
  <c r="M36" s="1"/>
  <c r="J68"/>
  <c r="M68" s="1"/>
  <c r="J45"/>
  <c r="L45" s="1"/>
  <c r="N23"/>
  <c r="J23"/>
  <c r="M23" s="1"/>
  <c r="J55"/>
  <c r="M55" s="1"/>
  <c r="J40"/>
  <c r="L40" s="1"/>
  <c r="J25"/>
  <c r="M25" s="1"/>
  <c r="J57"/>
  <c r="L57" s="1"/>
  <c r="J42"/>
  <c r="L42" s="1"/>
  <c r="O20"/>
  <c r="O29"/>
  <c r="O61"/>
  <c r="J22"/>
  <c r="L22" s="1"/>
  <c r="J54"/>
  <c r="L54" s="1"/>
  <c r="O48"/>
  <c r="O33"/>
  <c r="O65"/>
  <c r="O50"/>
  <c r="N35"/>
  <c r="N67"/>
  <c r="J51"/>
  <c r="M51" s="1"/>
  <c r="J28"/>
  <c r="J60"/>
  <c r="L60" s="1"/>
  <c r="J37"/>
  <c r="L37" s="1"/>
  <c r="J69"/>
  <c r="M69" s="1"/>
  <c r="N47"/>
  <c r="J47"/>
  <c r="J32"/>
  <c r="M32" s="1"/>
  <c r="J64"/>
  <c r="M64" s="1"/>
  <c r="J49"/>
  <c r="L49" s="1"/>
  <c r="J34"/>
  <c r="M34" s="1"/>
  <c r="J66"/>
  <c r="L66" s="1"/>
  <c r="O44"/>
  <c r="O21"/>
  <c r="N62"/>
  <c r="J46"/>
  <c r="L46" s="1"/>
  <c r="O25"/>
  <c r="O57"/>
  <c r="O59"/>
  <c r="J43"/>
  <c r="J20"/>
  <c r="M20" s="1"/>
  <c r="J52"/>
  <c r="L52" s="1"/>
  <c r="J29"/>
  <c r="J61"/>
  <c r="L61" s="1"/>
  <c r="J39"/>
  <c r="M39" s="1"/>
  <c r="J24"/>
  <c r="L24" s="1"/>
  <c r="J56"/>
  <c r="J41"/>
  <c r="J26"/>
  <c r="L26" s="1"/>
  <c r="J58"/>
  <c r="L58" s="1"/>
  <c r="N36"/>
  <c r="O45"/>
  <c r="O53" i="8"/>
  <c r="J62" i="19"/>
  <c r="M62" s="1"/>
  <c r="O55"/>
  <c r="J54"/>
  <c r="N47"/>
  <c r="J46"/>
  <c r="L46" s="1"/>
  <c r="O39"/>
  <c r="J38"/>
  <c r="L38" s="1"/>
  <c r="J30"/>
  <c r="M30" s="1"/>
  <c r="O23"/>
  <c r="J22"/>
  <c r="L22" s="1"/>
  <c r="J69"/>
  <c r="M69" s="1"/>
  <c r="N62"/>
  <c r="J61"/>
  <c r="L61" s="1"/>
  <c r="O54"/>
  <c r="J53"/>
  <c r="L53" s="1"/>
  <c r="J45"/>
  <c r="L45" s="1"/>
  <c r="O38"/>
  <c r="J37"/>
  <c r="L37" s="1"/>
  <c r="O30"/>
  <c r="J29"/>
  <c r="M29" s="1"/>
  <c r="J21"/>
  <c r="N69"/>
  <c r="J68"/>
  <c r="M68" s="1"/>
  <c r="O61"/>
  <c r="J60"/>
  <c r="M60" s="1"/>
  <c r="J52"/>
  <c r="M52" s="1"/>
  <c r="O45"/>
  <c r="J44"/>
  <c r="M44" s="1"/>
  <c r="O37"/>
  <c r="J36"/>
  <c r="M36" s="1"/>
  <c r="J28"/>
  <c r="M28" s="1"/>
  <c r="J20"/>
  <c r="J67"/>
  <c r="M67" s="1"/>
  <c r="O60"/>
  <c r="J59"/>
  <c r="M59" s="1"/>
  <c r="N52"/>
  <c r="J51"/>
  <c r="M51" s="1"/>
  <c r="J43"/>
  <c r="J35"/>
  <c r="L35" s="1"/>
  <c r="O28"/>
  <c r="J27"/>
  <c r="M27" s="1"/>
  <c r="O20"/>
  <c r="N67"/>
  <c r="J66"/>
  <c r="J58"/>
  <c r="L58" s="1"/>
  <c r="J50"/>
  <c r="M50" s="1"/>
  <c r="O43"/>
  <c r="J42"/>
  <c r="M42" s="1"/>
  <c r="O35"/>
  <c r="J34"/>
  <c r="M34" s="1"/>
  <c r="O27"/>
  <c r="J26"/>
  <c r="M26" s="1"/>
  <c r="J65"/>
  <c r="M65" s="1"/>
  <c r="O58"/>
  <c r="J57"/>
  <c r="M57" s="1"/>
  <c r="O50"/>
  <c r="J49"/>
  <c r="L49" s="1"/>
  <c r="N42"/>
  <c r="J41"/>
  <c r="M41" s="1"/>
  <c r="J33"/>
  <c r="M33" s="1"/>
  <c r="N26"/>
  <c r="J25"/>
  <c r="M25" s="1"/>
  <c r="N65"/>
  <c r="J64"/>
  <c r="N57"/>
  <c r="J56"/>
  <c r="M56" s="1"/>
  <c r="J48"/>
  <c r="M48" s="1"/>
  <c r="N41"/>
  <c r="J40"/>
  <c r="L40" s="1"/>
  <c r="N33"/>
  <c r="J32"/>
  <c r="L32" s="1"/>
  <c r="J24"/>
  <c r="M24" s="1"/>
  <c r="N64"/>
  <c r="J63"/>
  <c r="M63" s="1"/>
  <c r="J55"/>
  <c r="L55" s="1"/>
  <c r="J47"/>
  <c r="L47" s="1"/>
  <c r="O40"/>
  <c r="J39"/>
  <c r="M39" s="1"/>
  <c r="O32"/>
  <c r="J31"/>
  <c r="M31" s="1"/>
  <c r="N24"/>
  <c r="J23"/>
  <c r="M23" s="1"/>
  <c r="O32" i="17"/>
  <c r="O49"/>
  <c r="J26"/>
  <c r="L26" s="1"/>
  <c r="N59"/>
  <c r="J51"/>
  <c r="J36"/>
  <c r="J29"/>
  <c r="J69"/>
  <c r="O55"/>
  <c r="O57" i="8"/>
  <c r="N42"/>
  <c r="O48" i="17"/>
  <c r="N33"/>
  <c r="N65"/>
  <c r="J42"/>
  <c r="M42" s="1"/>
  <c r="J27"/>
  <c r="J20"/>
  <c r="L20" s="1"/>
  <c r="J60"/>
  <c r="M60" s="1"/>
  <c r="J45"/>
  <c r="L45" s="1"/>
  <c r="J35"/>
  <c r="L35" s="1"/>
  <c r="J67"/>
  <c r="M67" s="1"/>
  <c r="J44"/>
  <c r="L44" s="1"/>
  <c r="J21"/>
  <c r="L21" s="1"/>
  <c r="J53"/>
  <c r="L53" s="1"/>
  <c r="O31"/>
  <c r="N55" i="8"/>
  <c r="M67"/>
  <c r="J65" i="17"/>
  <c r="J50"/>
  <c r="L50" s="1"/>
  <c r="N28"/>
  <c r="O60"/>
  <c r="O37"/>
  <c r="O69"/>
  <c r="J30"/>
  <c r="L30" s="1"/>
  <c r="O35" i="8"/>
  <c r="J59" i="13"/>
  <c r="M59" s="1"/>
  <c r="J56"/>
  <c r="L56" s="1"/>
  <c r="O34"/>
  <c r="J47" i="16"/>
  <c r="M47" s="1"/>
  <c r="J32"/>
  <c r="M32" s="1"/>
  <c r="J64"/>
  <c r="M64" s="1"/>
  <c r="J49"/>
  <c r="L49" s="1"/>
  <c r="J34"/>
  <c r="M34" s="1"/>
  <c r="J66"/>
  <c r="M66" s="1"/>
  <c r="O44"/>
  <c r="O53"/>
  <c r="J46"/>
  <c r="M46" s="1"/>
  <c r="L25" i="8"/>
  <c r="N25"/>
  <c r="J33" i="13"/>
  <c r="M33" s="1"/>
  <c r="J35"/>
  <c r="L35" s="1"/>
  <c r="J62"/>
  <c r="M62" s="1"/>
  <c r="N25" i="16"/>
  <c r="O27"/>
  <c r="N59"/>
  <c r="J43"/>
  <c r="M43" s="1"/>
  <c r="J20"/>
  <c r="M20" s="1"/>
  <c r="J52"/>
  <c r="M52" s="1"/>
  <c r="J29"/>
  <c r="M29" s="1"/>
  <c r="J61"/>
  <c r="M61" s="1"/>
  <c r="M57" i="8"/>
  <c r="O33" i="13"/>
  <c r="J39" i="16"/>
  <c r="L39" s="1"/>
  <c r="J24"/>
  <c r="L24" s="1"/>
  <c r="J56"/>
  <c r="M56" s="1"/>
  <c r="J41"/>
  <c r="L41" s="1"/>
  <c r="J26"/>
  <c r="M26" s="1"/>
  <c r="J58"/>
  <c r="L58" s="1"/>
  <c r="N36"/>
  <c r="O22"/>
  <c r="N54"/>
  <c r="J38"/>
  <c r="L38" s="1"/>
  <c r="O25" i="13"/>
  <c r="J25"/>
  <c r="M25" s="1"/>
  <c r="J50"/>
  <c r="M50" s="1"/>
  <c r="J21"/>
  <c r="O32" i="16"/>
  <c r="O64"/>
  <c r="O49"/>
  <c r="N66"/>
  <c r="J35"/>
  <c r="M35" s="1"/>
  <c r="J67"/>
  <c r="M67" s="1"/>
  <c r="J44"/>
  <c r="M44" s="1"/>
  <c r="J21"/>
  <c r="M21" s="1"/>
  <c r="J53"/>
  <c r="L53" s="1"/>
  <c r="O31"/>
  <c r="J24" i="13"/>
  <c r="M24" s="1"/>
  <c r="J63"/>
  <c r="M63" s="1"/>
  <c r="J68"/>
  <c r="L68" s="1"/>
  <c r="J31" i="16"/>
  <c r="M31" s="1"/>
  <c r="J63"/>
  <c r="L63" s="1"/>
  <c r="J48"/>
  <c r="L48" s="1"/>
  <c r="J33"/>
  <c r="L33" s="1"/>
  <c r="J65"/>
  <c r="M65" s="1"/>
  <c r="J50"/>
  <c r="L50" s="1"/>
  <c r="N60"/>
  <c r="O37"/>
  <c r="N69"/>
  <c r="N46"/>
  <c r="J30"/>
  <c r="M30" s="1"/>
  <c r="J62"/>
  <c r="L62" s="1"/>
  <c r="N26"/>
  <c r="N43"/>
  <c r="J27"/>
  <c r="L27" s="1"/>
  <c r="J59"/>
  <c r="M59" s="1"/>
  <c r="J36"/>
  <c r="L36" s="1"/>
  <c r="J68"/>
  <c r="L68" s="1"/>
  <c r="J45"/>
  <c r="L45" s="1"/>
  <c r="O23"/>
  <c r="O55"/>
  <c r="M56" i="8"/>
  <c r="J64" i="13"/>
  <c r="M64" s="1"/>
  <c r="J67"/>
  <c r="M67" s="1"/>
  <c r="J23" i="16"/>
  <c r="M23" s="1"/>
  <c r="J55"/>
  <c r="M55" s="1"/>
  <c r="J40"/>
  <c r="M40" s="1"/>
  <c r="J25"/>
  <c r="M25" s="1"/>
  <c r="J57"/>
  <c r="L57" s="1"/>
  <c r="J42"/>
  <c r="L42" s="1"/>
  <c r="N20"/>
  <c r="O52"/>
  <c r="N61"/>
  <c r="O38"/>
  <c r="J22"/>
  <c r="L22" s="1"/>
  <c r="L22" i="17"/>
  <c r="M22"/>
  <c r="L38"/>
  <c r="M38"/>
  <c r="L39"/>
  <c r="M39"/>
  <c r="L55"/>
  <c r="M55"/>
  <c r="N66"/>
  <c r="N44"/>
  <c r="O44"/>
  <c r="J40" i="13"/>
  <c r="L40" s="1"/>
  <c r="O64"/>
  <c r="J65"/>
  <c r="L65" s="1"/>
  <c r="O40"/>
  <c r="O53"/>
  <c r="N62"/>
  <c r="L43" i="17"/>
  <c r="M43"/>
  <c r="L59"/>
  <c r="M59"/>
  <c r="J44" i="13"/>
  <c r="L44" s="1"/>
  <c r="J61"/>
  <c r="L61" s="1"/>
  <c r="O27" i="17"/>
  <c r="J32" i="13"/>
  <c r="M32" s="1"/>
  <c r="J47"/>
  <c r="L47" s="1"/>
  <c r="J57"/>
  <c r="M57" s="1"/>
  <c r="J53"/>
  <c r="L53" s="1"/>
  <c r="M68" i="17"/>
  <c r="M48"/>
  <c r="L48"/>
  <c r="L46"/>
  <c r="M46"/>
  <c r="L47"/>
  <c r="M47"/>
  <c r="M63"/>
  <c r="N42"/>
  <c r="O42"/>
  <c r="O20"/>
  <c r="N52"/>
  <c r="M61"/>
  <c r="M41"/>
  <c r="L41"/>
  <c r="L57"/>
  <c r="N52" i="13"/>
  <c r="J23"/>
  <c r="M23" s="1"/>
  <c r="N29" i="17"/>
  <c r="O29"/>
  <c r="N25"/>
  <c r="O25"/>
  <c r="O35"/>
  <c r="N35"/>
  <c r="L28"/>
  <c r="N23"/>
  <c r="O23"/>
  <c r="O24"/>
  <c r="N24" i="13"/>
  <c r="J48"/>
  <c r="M48" s="1"/>
  <c r="O56"/>
  <c r="J49"/>
  <c r="M49" s="1"/>
  <c r="J42"/>
  <c r="L42" s="1"/>
  <c r="J27"/>
  <c r="M27" s="1"/>
  <c r="J36"/>
  <c r="M36" s="1"/>
  <c r="O30"/>
  <c r="N41"/>
  <c r="N48"/>
  <c r="N42"/>
  <c r="O35"/>
  <c r="J29"/>
  <c r="L29" s="1"/>
  <c r="J38"/>
  <c r="L38" s="1"/>
  <c r="O35" i="16"/>
  <c r="N35"/>
  <c r="J30" i="13"/>
  <c r="M30" s="1"/>
  <c r="M54" i="16"/>
  <c r="L54"/>
  <c r="N65"/>
  <c r="N48"/>
  <c r="O48"/>
  <c r="L20" i="15"/>
  <c r="M20"/>
  <c r="L36"/>
  <c r="M36"/>
  <c r="L52"/>
  <c r="M52"/>
  <c r="L68"/>
  <c r="M68"/>
  <c r="N31"/>
  <c r="O31"/>
  <c r="N47"/>
  <c r="O47"/>
  <c r="N63"/>
  <c r="O63"/>
  <c r="N32"/>
  <c r="O32"/>
  <c r="N48"/>
  <c r="O48"/>
  <c r="N64"/>
  <c r="O64"/>
  <c r="L32"/>
  <c r="M32"/>
  <c r="M48"/>
  <c r="L48"/>
  <c r="L64"/>
  <c r="M64"/>
  <c r="L26"/>
  <c r="M26"/>
  <c r="M42"/>
  <c r="L42"/>
  <c r="L58"/>
  <c r="M58"/>
  <c r="N30"/>
  <c r="O30"/>
  <c r="N46"/>
  <c r="O46"/>
  <c r="N62"/>
  <c r="O62"/>
  <c r="L30"/>
  <c r="M30"/>
  <c r="M46"/>
  <c r="L46"/>
  <c r="L62"/>
  <c r="M62"/>
  <c r="L31"/>
  <c r="M31"/>
  <c r="M47"/>
  <c r="L47"/>
  <c r="M63"/>
  <c r="L63"/>
  <c r="N26"/>
  <c r="O26"/>
  <c r="N42"/>
  <c r="O42"/>
  <c r="N58"/>
  <c r="O58"/>
  <c r="N20"/>
  <c r="O20"/>
  <c r="N36"/>
  <c r="O36"/>
  <c r="N52"/>
  <c r="O52"/>
  <c r="N68"/>
  <c r="O68"/>
  <c r="L29"/>
  <c r="M29"/>
  <c r="M45"/>
  <c r="L45"/>
  <c r="M61"/>
  <c r="L61"/>
  <c r="M25"/>
  <c r="L25"/>
  <c r="L41"/>
  <c r="M41"/>
  <c r="L57"/>
  <c r="M57"/>
  <c r="L35"/>
  <c r="M35"/>
  <c r="L51"/>
  <c r="M51"/>
  <c r="L67"/>
  <c r="M67"/>
  <c r="N29"/>
  <c r="O29"/>
  <c r="N45"/>
  <c r="O45"/>
  <c r="N61"/>
  <c r="O61"/>
  <c r="N25"/>
  <c r="O25"/>
  <c r="N41"/>
  <c r="O41"/>
  <c r="N57"/>
  <c r="O57"/>
  <c r="O35"/>
  <c r="N35"/>
  <c r="O51"/>
  <c r="N51"/>
  <c r="O67"/>
  <c r="N67"/>
  <c r="L28"/>
  <c r="M28"/>
  <c r="L44"/>
  <c r="M44"/>
  <c r="L60"/>
  <c r="M60"/>
  <c r="N23"/>
  <c r="O23"/>
  <c r="N39"/>
  <c r="O39"/>
  <c r="N55"/>
  <c r="O55"/>
  <c r="N24"/>
  <c r="O24"/>
  <c r="N40"/>
  <c r="O40"/>
  <c r="N56"/>
  <c r="O56"/>
  <c r="L24"/>
  <c r="M24"/>
  <c r="M40"/>
  <c r="L40"/>
  <c r="M56"/>
  <c r="L56"/>
  <c r="L34"/>
  <c r="M34"/>
  <c r="M50"/>
  <c r="L50"/>
  <c r="L66"/>
  <c r="M66"/>
  <c r="N22"/>
  <c r="O22"/>
  <c r="N38"/>
  <c r="O38"/>
  <c r="N54"/>
  <c r="O54"/>
  <c r="M22"/>
  <c r="L22"/>
  <c r="L38"/>
  <c r="M38"/>
  <c r="L54"/>
  <c r="M54"/>
  <c r="M23"/>
  <c r="L23"/>
  <c r="L39"/>
  <c r="M39"/>
  <c r="M55"/>
  <c r="L55"/>
  <c r="N34"/>
  <c r="O34"/>
  <c r="N50"/>
  <c r="O50"/>
  <c r="N66"/>
  <c r="O66"/>
  <c r="N28"/>
  <c r="O28"/>
  <c r="N44"/>
  <c r="O44"/>
  <c r="N60"/>
  <c r="O60"/>
  <c r="L21"/>
  <c r="M21"/>
  <c r="L37"/>
  <c r="M37"/>
  <c r="M53"/>
  <c r="L53"/>
  <c r="L69"/>
  <c r="M69"/>
  <c r="M33"/>
  <c r="L33"/>
  <c r="L49"/>
  <c r="M49"/>
  <c r="M65"/>
  <c r="L65"/>
  <c r="L27"/>
  <c r="M27"/>
  <c r="L43"/>
  <c r="M43"/>
  <c r="L59"/>
  <c r="M59"/>
  <c r="N21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N30" i="14"/>
  <c r="O30"/>
  <c r="N46"/>
  <c r="O46"/>
  <c r="N62"/>
  <c r="O62"/>
  <c r="L30"/>
  <c r="M30"/>
  <c r="M46"/>
  <c r="L46"/>
  <c r="L62"/>
  <c r="M62"/>
  <c r="L31"/>
  <c r="M31"/>
  <c r="L47"/>
  <c r="M47"/>
  <c r="M63"/>
  <c r="L63"/>
  <c r="N26"/>
  <c r="O26"/>
  <c r="N42"/>
  <c r="O42"/>
  <c r="N58"/>
  <c r="O58"/>
  <c r="N20"/>
  <c r="O20"/>
  <c r="N36"/>
  <c r="O36"/>
  <c r="N52"/>
  <c r="O52"/>
  <c r="N68"/>
  <c r="O68"/>
  <c r="N51" i="8"/>
  <c r="L29" i="14"/>
  <c r="M29"/>
  <c r="L45"/>
  <c r="M45"/>
  <c r="L61"/>
  <c r="M61"/>
  <c r="L25"/>
  <c r="M25"/>
  <c r="L41"/>
  <c r="M41"/>
  <c r="L57"/>
  <c r="M57"/>
  <c r="L35"/>
  <c r="M35"/>
  <c r="L51"/>
  <c r="M51"/>
  <c r="L67"/>
  <c r="M67"/>
  <c r="L69" i="8"/>
  <c r="N29" i="14"/>
  <c r="O29"/>
  <c r="N45"/>
  <c r="O45"/>
  <c r="N61"/>
  <c r="O61"/>
  <c r="N25"/>
  <c r="O25"/>
  <c r="N41"/>
  <c r="O41"/>
  <c r="N57"/>
  <c r="O57"/>
  <c r="O35"/>
  <c r="N35"/>
  <c r="O51"/>
  <c r="N51"/>
  <c r="O67"/>
  <c r="N67"/>
  <c r="L28"/>
  <c r="M28"/>
  <c r="L44"/>
  <c r="M44"/>
  <c r="L60"/>
  <c r="M60"/>
  <c r="N23"/>
  <c r="O23"/>
  <c r="N39"/>
  <c r="O39"/>
  <c r="N55"/>
  <c r="O55"/>
  <c r="N24"/>
  <c r="O24"/>
  <c r="N40"/>
  <c r="O40"/>
  <c r="N56"/>
  <c r="O56"/>
  <c r="L24"/>
  <c r="M24"/>
  <c r="L40"/>
  <c r="M40"/>
  <c r="M56"/>
  <c r="L56"/>
  <c r="M34"/>
  <c r="L34"/>
  <c r="L50"/>
  <c r="M50"/>
  <c r="M66"/>
  <c r="L66"/>
  <c r="N22"/>
  <c r="O22"/>
  <c r="N38"/>
  <c r="O38"/>
  <c r="N54"/>
  <c r="O54"/>
  <c r="M22"/>
  <c r="L22"/>
  <c r="L38"/>
  <c r="M38"/>
  <c r="L54"/>
  <c r="M54"/>
  <c r="L23"/>
  <c r="M23"/>
  <c r="L39"/>
  <c r="M39"/>
  <c r="L55"/>
  <c r="M55"/>
  <c r="N34"/>
  <c r="O34"/>
  <c r="N50"/>
  <c r="O50"/>
  <c r="N66"/>
  <c r="O66"/>
  <c r="N28"/>
  <c r="O28"/>
  <c r="N44"/>
  <c r="O44"/>
  <c r="N60"/>
  <c r="O60"/>
  <c r="M21"/>
  <c r="L21"/>
  <c r="M37"/>
  <c r="L37"/>
  <c r="M53"/>
  <c r="L53"/>
  <c r="L69"/>
  <c r="M69"/>
  <c r="M33"/>
  <c r="L33"/>
  <c r="M49"/>
  <c r="L49"/>
  <c r="M65"/>
  <c r="L65"/>
  <c r="L27"/>
  <c r="M27"/>
  <c r="L43"/>
  <c r="M43"/>
  <c r="L59"/>
  <c r="M59"/>
  <c r="N21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L20"/>
  <c r="M20"/>
  <c r="L36"/>
  <c r="M36"/>
  <c r="L52"/>
  <c r="M52"/>
  <c r="L68"/>
  <c r="M68"/>
  <c r="N31"/>
  <c r="O31"/>
  <c r="N47"/>
  <c r="O47"/>
  <c r="N63"/>
  <c r="O63"/>
  <c r="N32"/>
  <c r="O32"/>
  <c r="N48"/>
  <c r="O48"/>
  <c r="N64"/>
  <c r="O64"/>
  <c r="M32"/>
  <c r="L32"/>
  <c r="M48"/>
  <c r="L48"/>
  <c r="M64"/>
  <c r="L64"/>
  <c r="M26"/>
  <c r="L26"/>
  <c r="L42"/>
  <c r="M42"/>
  <c r="L58"/>
  <c r="M58"/>
  <c r="J51" i="13"/>
  <c r="M51" s="1"/>
  <c r="J28"/>
  <c r="M28" s="1"/>
  <c r="J60"/>
  <c r="M60" s="1"/>
  <c r="N54"/>
  <c r="O31"/>
  <c r="O63"/>
  <c r="N67"/>
  <c r="J43"/>
  <c r="L43" s="1"/>
  <c r="J20"/>
  <c r="M20" s="1"/>
  <c r="J52"/>
  <c r="M52" s="1"/>
  <c r="J39"/>
  <c r="M39" s="1"/>
  <c r="O23"/>
  <c r="J34"/>
  <c r="L34" s="1"/>
  <c r="J66"/>
  <c r="M66" s="1"/>
  <c r="O68"/>
  <c r="J31"/>
  <c r="M31" s="1"/>
  <c r="J45"/>
  <c r="L45" s="1"/>
  <c r="J22"/>
  <c r="L22" s="1"/>
  <c r="J54"/>
  <c r="M54" s="1"/>
  <c r="J55"/>
  <c r="M55" s="1"/>
  <c r="J41"/>
  <c r="M41" s="1"/>
  <c r="J26"/>
  <c r="M26" s="1"/>
  <c r="J58"/>
  <c r="L58" s="1"/>
  <c r="N28"/>
  <c r="N60"/>
  <c r="O69"/>
  <c r="J37"/>
  <c r="M37" s="1"/>
  <c r="J69"/>
  <c r="M69" s="1"/>
  <c r="N34"/>
  <c r="N66"/>
  <c r="O66"/>
  <c r="M68"/>
  <c r="O62"/>
  <c r="M56"/>
  <c r="L46"/>
  <c r="M46"/>
  <c r="O51"/>
  <c r="N51"/>
  <c r="N58"/>
  <c r="O58"/>
  <c r="O44"/>
  <c r="N44"/>
  <c r="N65"/>
  <c r="O65"/>
  <c r="L59" i="8"/>
  <c r="N38" i="13"/>
  <c r="O38"/>
  <c r="L21"/>
  <c r="M21"/>
  <c r="N30" i="12"/>
  <c r="O30"/>
  <c r="N46"/>
  <c r="O46"/>
  <c r="N62"/>
  <c r="O62"/>
  <c r="L30"/>
  <c r="M30"/>
  <c r="L46"/>
  <c r="M46"/>
  <c r="L62"/>
  <c r="M62"/>
  <c r="L31"/>
  <c r="M31"/>
  <c r="L47"/>
  <c r="M47"/>
  <c r="L63"/>
  <c r="M63"/>
  <c r="N26"/>
  <c r="O26"/>
  <c r="N42"/>
  <c r="O42"/>
  <c r="N58"/>
  <c r="O58"/>
  <c r="N20"/>
  <c r="O20"/>
  <c r="N36"/>
  <c r="O36"/>
  <c r="N52"/>
  <c r="O52"/>
  <c r="N68"/>
  <c r="O68"/>
  <c r="L29"/>
  <c r="M29"/>
  <c r="M45"/>
  <c r="L45"/>
  <c r="L61"/>
  <c r="M61"/>
  <c r="M25"/>
  <c r="L25"/>
  <c r="M41"/>
  <c r="L41"/>
  <c r="L57"/>
  <c r="M57"/>
  <c r="L35"/>
  <c r="M35"/>
  <c r="L51"/>
  <c r="M51"/>
  <c r="L67"/>
  <c r="M67"/>
  <c r="O61" i="8"/>
  <c r="L36"/>
  <c r="M23"/>
  <c r="N67"/>
  <c r="M62"/>
  <c r="N29" i="12"/>
  <c r="O29"/>
  <c r="N45"/>
  <c r="O45"/>
  <c r="N61"/>
  <c r="O61"/>
  <c r="N25"/>
  <c r="O25"/>
  <c r="N41"/>
  <c r="O41"/>
  <c r="N57"/>
  <c r="O57"/>
  <c r="O35"/>
  <c r="N35"/>
  <c r="O51"/>
  <c r="N51"/>
  <c r="O67"/>
  <c r="N67"/>
  <c r="L28"/>
  <c r="M28"/>
  <c r="L44"/>
  <c r="M44"/>
  <c r="L60"/>
  <c r="M60"/>
  <c r="N23"/>
  <c r="O23"/>
  <c r="N39"/>
  <c r="O39"/>
  <c r="N55"/>
  <c r="O55"/>
  <c r="N24"/>
  <c r="O24"/>
  <c r="N40"/>
  <c r="O40"/>
  <c r="N56"/>
  <c r="O56"/>
  <c r="M24"/>
  <c r="L24"/>
  <c r="L40"/>
  <c r="M40"/>
  <c r="L56"/>
  <c r="M56"/>
  <c r="M34"/>
  <c r="L34"/>
  <c r="M50"/>
  <c r="L50"/>
  <c r="L66"/>
  <c r="M66"/>
  <c r="N22"/>
  <c r="O22"/>
  <c r="N38"/>
  <c r="O38"/>
  <c r="N54"/>
  <c r="O54"/>
  <c r="L22"/>
  <c r="M22"/>
  <c r="L38"/>
  <c r="M38"/>
  <c r="L54"/>
  <c r="M54"/>
  <c r="L23"/>
  <c r="M23"/>
  <c r="L39"/>
  <c r="M39"/>
  <c r="L55"/>
  <c r="M55"/>
  <c r="N34"/>
  <c r="O34"/>
  <c r="N50"/>
  <c r="O50"/>
  <c r="N66"/>
  <c r="O66"/>
  <c r="N28"/>
  <c r="O28"/>
  <c r="N44"/>
  <c r="O44"/>
  <c r="N60"/>
  <c r="O60"/>
  <c r="L21"/>
  <c r="M21"/>
  <c r="M37"/>
  <c r="L37"/>
  <c r="M53"/>
  <c r="L53"/>
  <c r="M69"/>
  <c r="L69"/>
  <c r="M33"/>
  <c r="L33"/>
  <c r="L49"/>
  <c r="M49"/>
  <c r="L65"/>
  <c r="M65"/>
  <c r="L27"/>
  <c r="M27"/>
  <c r="L43"/>
  <c r="M43"/>
  <c r="L59"/>
  <c r="M59"/>
  <c r="N21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L20"/>
  <c r="M20"/>
  <c r="L36"/>
  <c r="M36"/>
  <c r="L52"/>
  <c r="M52"/>
  <c r="L68"/>
  <c r="M68"/>
  <c r="N31"/>
  <c r="O31"/>
  <c r="N47"/>
  <c r="O47"/>
  <c r="N63"/>
  <c r="O63"/>
  <c r="N32"/>
  <c r="O32"/>
  <c r="N48"/>
  <c r="O48"/>
  <c r="N64"/>
  <c r="O64"/>
  <c r="M32"/>
  <c r="L32"/>
  <c r="L48"/>
  <c r="M48"/>
  <c r="M64"/>
  <c r="L64"/>
  <c r="L26"/>
  <c r="M26"/>
  <c r="L42"/>
  <c r="M42"/>
  <c r="M58"/>
  <c r="L58"/>
  <c r="M35" i="8"/>
  <c r="L29" i="11"/>
  <c r="M29"/>
  <c r="L45"/>
  <c r="M45"/>
  <c r="M61"/>
  <c r="L61"/>
  <c r="M25"/>
  <c r="L25"/>
  <c r="L41"/>
  <c r="M41"/>
  <c r="M57"/>
  <c r="L57"/>
  <c r="N36"/>
  <c r="O36"/>
  <c r="N52"/>
  <c r="O52"/>
  <c r="N68"/>
  <c r="O68"/>
  <c r="M60" i="8"/>
  <c r="M47"/>
  <c r="N29" i="11"/>
  <c r="O29"/>
  <c r="N45"/>
  <c r="O45"/>
  <c r="N61"/>
  <c r="O61"/>
  <c r="N25"/>
  <c r="O25"/>
  <c r="N41"/>
  <c r="O41"/>
  <c r="N57"/>
  <c r="O57"/>
  <c r="O35"/>
  <c r="N35"/>
  <c r="O51"/>
  <c r="N51"/>
  <c r="O67"/>
  <c r="N67"/>
  <c r="L35"/>
  <c r="M35"/>
  <c r="L51"/>
  <c r="M51"/>
  <c r="L67"/>
  <c r="M67"/>
  <c r="L28"/>
  <c r="M28"/>
  <c r="M44"/>
  <c r="L44"/>
  <c r="M60"/>
  <c r="L60"/>
  <c r="N23"/>
  <c r="O23"/>
  <c r="N39"/>
  <c r="O39"/>
  <c r="N55"/>
  <c r="O55"/>
  <c r="N24"/>
  <c r="O24"/>
  <c r="N40"/>
  <c r="O40"/>
  <c r="N56"/>
  <c r="O56"/>
  <c r="L24"/>
  <c r="M24"/>
  <c r="L40"/>
  <c r="M40"/>
  <c r="M56"/>
  <c r="L56"/>
  <c r="M34"/>
  <c r="L34"/>
  <c r="L50"/>
  <c r="M50"/>
  <c r="L66"/>
  <c r="M66"/>
  <c r="L61" i="8"/>
  <c r="N22" i="11"/>
  <c r="O22"/>
  <c r="N38"/>
  <c r="O38"/>
  <c r="N54"/>
  <c r="O54"/>
  <c r="M22"/>
  <c r="L22"/>
  <c r="L38"/>
  <c r="M38"/>
  <c r="L54"/>
  <c r="M54"/>
  <c r="L23"/>
  <c r="M23"/>
  <c r="L39"/>
  <c r="M39"/>
  <c r="L55"/>
  <c r="M55"/>
  <c r="N34"/>
  <c r="O34"/>
  <c r="N50"/>
  <c r="O50"/>
  <c r="N66"/>
  <c r="O66"/>
  <c r="L21"/>
  <c r="M21"/>
  <c r="L37"/>
  <c r="M37"/>
  <c r="L53"/>
  <c r="M53"/>
  <c r="M69"/>
  <c r="L69"/>
  <c r="M33"/>
  <c r="L33"/>
  <c r="M49"/>
  <c r="L49"/>
  <c r="M65"/>
  <c r="L65"/>
  <c r="L27"/>
  <c r="M27"/>
  <c r="N44"/>
  <c r="O44"/>
  <c r="N60"/>
  <c r="O60"/>
  <c r="O37" i="8"/>
  <c r="N21" i="11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L43"/>
  <c r="M43"/>
  <c r="L59"/>
  <c r="M59"/>
  <c r="M20"/>
  <c r="L20"/>
  <c r="L36"/>
  <c r="M36"/>
  <c r="M52"/>
  <c r="L52"/>
  <c r="M68"/>
  <c r="L68"/>
  <c r="N31"/>
  <c r="O31"/>
  <c r="N47"/>
  <c r="O47"/>
  <c r="N63"/>
  <c r="O63"/>
  <c r="N32"/>
  <c r="O32"/>
  <c r="N48"/>
  <c r="O48"/>
  <c r="N64"/>
  <c r="O64"/>
  <c r="M32"/>
  <c r="L32"/>
  <c r="L48"/>
  <c r="M48"/>
  <c r="L64"/>
  <c r="M64"/>
  <c r="L26"/>
  <c r="M26"/>
  <c r="L42"/>
  <c r="M42"/>
  <c r="L58"/>
  <c r="M58"/>
  <c r="N28"/>
  <c r="O28"/>
  <c r="N30"/>
  <c r="O30"/>
  <c r="N46"/>
  <c r="O46"/>
  <c r="N62"/>
  <c r="O62"/>
  <c r="L30"/>
  <c r="M30"/>
  <c r="M46"/>
  <c r="L46"/>
  <c r="L62"/>
  <c r="M62"/>
  <c r="L31"/>
  <c r="M31"/>
  <c r="L47"/>
  <c r="M47"/>
  <c r="L63"/>
  <c r="M63"/>
  <c r="N26"/>
  <c r="O26"/>
  <c r="N42"/>
  <c r="O42"/>
  <c r="N58"/>
  <c r="O58"/>
  <c r="N20"/>
  <c r="O20"/>
  <c r="N30" i="10"/>
  <c r="O30"/>
  <c r="N46"/>
  <c r="O46"/>
  <c r="N62"/>
  <c r="O62"/>
  <c r="L30"/>
  <c r="M30"/>
  <c r="L46"/>
  <c r="M46"/>
  <c r="L62"/>
  <c r="M62"/>
  <c r="M31"/>
  <c r="L31"/>
  <c r="M47"/>
  <c r="L47"/>
  <c r="L63"/>
  <c r="M63"/>
  <c r="N26"/>
  <c r="O26"/>
  <c r="N42"/>
  <c r="O42"/>
  <c r="N58"/>
  <c r="O58"/>
  <c r="N20"/>
  <c r="O20"/>
  <c r="N36"/>
  <c r="O36"/>
  <c r="N52"/>
  <c r="O52"/>
  <c r="N68"/>
  <c r="O68"/>
  <c r="O33" i="8"/>
  <c r="O46"/>
  <c r="M53"/>
  <c r="N49"/>
  <c r="M39"/>
  <c r="M29" i="10"/>
  <c r="L29"/>
  <c r="M45"/>
  <c r="L45"/>
  <c r="L61"/>
  <c r="M61"/>
  <c r="M25"/>
  <c r="L25"/>
  <c r="L41"/>
  <c r="M41"/>
  <c r="M57"/>
  <c r="L57"/>
  <c r="L35"/>
  <c r="M35"/>
  <c r="L51"/>
  <c r="M51"/>
  <c r="L67"/>
  <c r="M67"/>
  <c r="O65" i="8"/>
  <c r="M28"/>
  <c r="L46"/>
  <c r="N64"/>
  <c r="M64"/>
  <c r="N29" i="10"/>
  <c r="O29"/>
  <c r="N45"/>
  <c r="O45"/>
  <c r="N61"/>
  <c r="O61"/>
  <c r="N25"/>
  <c r="O25"/>
  <c r="N41"/>
  <c r="O41"/>
  <c r="N57"/>
  <c r="O57"/>
  <c r="O35"/>
  <c r="N35"/>
  <c r="O51"/>
  <c r="N51"/>
  <c r="O67"/>
  <c r="N67"/>
  <c r="L28"/>
  <c r="M28"/>
  <c r="M44"/>
  <c r="L44"/>
  <c r="M60"/>
  <c r="L60"/>
  <c r="N23"/>
  <c r="O23"/>
  <c r="N39"/>
  <c r="O39"/>
  <c r="N55"/>
  <c r="O55"/>
  <c r="N24"/>
  <c r="O24"/>
  <c r="N40"/>
  <c r="O40"/>
  <c r="N56"/>
  <c r="O56"/>
  <c r="L24"/>
  <c r="M24"/>
  <c r="M40"/>
  <c r="L40"/>
  <c r="M56"/>
  <c r="L56"/>
  <c r="L34"/>
  <c r="M34"/>
  <c r="M50"/>
  <c r="L50"/>
  <c r="L66"/>
  <c r="M66"/>
  <c r="N22"/>
  <c r="O22"/>
  <c r="N38"/>
  <c r="O38"/>
  <c r="N54"/>
  <c r="O54"/>
  <c r="L22"/>
  <c r="M22"/>
  <c r="L38"/>
  <c r="M38"/>
  <c r="L54"/>
  <c r="M54"/>
  <c r="L23"/>
  <c r="M23"/>
  <c r="L39"/>
  <c r="M39"/>
  <c r="L55"/>
  <c r="M55"/>
  <c r="N34"/>
  <c r="O34"/>
  <c r="N50"/>
  <c r="O50"/>
  <c r="N66"/>
  <c r="O66"/>
  <c r="N28"/>
  <c r="O28"/>
  <c r="N44"/>
  <c r="O44"/>
  <c r="N60"/>
  <c r="O60"/>
  <c r="L21"/>
  <c r="M21"/>
  <c r="M37"/>
  <c r="L37"/>
  <c r="L53"/>
  <c r="M53"/>
  <c r="M69"/>
  <c r="L69"/>
  <c r="L33"/>
  <c r="M33"/>
  <c r="M49"/>
  <c r="L49"/>
  <c r="L65"/>
  <c r="M65"/>
  <c r="L27"/>
  <c r="M27"/>
  <c r="L43"/>
  <c r="M43"/>
  <c r="L59"/>
  <c r="M59"/>
  <c r="N21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L20"/>
  <c r="M20"/>
  <c r="M36"/>
  <c r="L36"/>
  <c r="L52"/>
  <c r="M52"/>
  <c r="M68"/>
  <c r="L68"/>
  <c r="N31"/>
  <c r="O31"/>
  <c r="N47"/>
  <c r="O47"/>
  <c r="N63"/>
  <c r="O63"/>
  <c r="N32"/>
  <c r="O32"/>
  <c r="N48"/>
  <c r="O48"/>
  <c r="N64"/>
  <c r="O64"/>
  <c r="M32"/>
  <c r="L32"/>
  <c r="L48"/>
  <c r="M48"/>
  <c r="M64"/>
  <c r="L64"/>
  <c r="M26"/>
  <c r="L26"/>
  <c r="M42"/>
  <c r="L42"/>
  <c r="L58"/>
  <c r="M58"/>
  <c r="N29" i="9"/>
  <c r="O29"/>
  <c r="N45"/>
  <c r="O45"/>
  <c r="N61"/>
  <c r="O61"/>
  <c r="N25"/>
  <c r="O25"/>
  <c r="N41"/>
  <c r="O41"/>
  <c r="N57"/>
  <c r="O57"/>
  <c r="O35"/>
  <c r="N35"/>
  <c r="O51"/>
  <c r="N51"/>
  <c r="O67"/>
  <c r="N67"/>
  <c r="M42" i="8"/>
  <c r="M45"/>
  <c r="L38"/>
  <c r="N23"/>
  <c r="L28" i="9"/>
  <c r="M28"/>
  <c r="M44"/>
  <c r="L44"/>
  <c r="L60"/>
  <c r="M60"/>
  <c r="N23"/>
  <c r="O23"/>
  <c r="N39"/>
  <c r="O39"/>
  <c r="N55"/>
  <c r="O55"/>
  <c r="N24"/>
  <c r="O24"/>
  <c r="N40"/>
  <c r="O40"/>
  <c r="N56"/>
  <c r="O56"/>
  <c r="L24"/>
  <c r="M24"/>
  <c r="M40"/>
  <c r="L40"/>
  <c r="L56"/>
  <c r="M56"/>
  <c r="M34"/>
  <c r="L34"/>
  <c r="L50"/>
  <c r="M50"/>
  <c r="L66"/>
  <c r="M66"/>
  <c r="L32" i="8"/>
  <c r="O43"/>
  <c r="M50"/>
  <c r="M30"/>
  <c r="O47"/>
  <c r="O28"/>
  <c r="O31"/>
  <c r="N22" i="9"/>
  <c r="O22"/>
  <c r="N38"/>
  <c r="O38"/>
  <c r="N54"/>
  <c r="O54"/>
  <c r="M22"/>
  <c r="L22"/>
  <c r="M38"/>
  <c r="L38"/>
  <c r="L54"/>
  <c r="M54"/>
  <c r="L23"/>
  <c r="M23"/>
  <c r="L39"/>
  <c r="M39"/>
  <c r="L55"/>
  <c r="M55"/>
  <c r="N34"/>
  <c r="O34"/>
  <c r="N50"/>
  <c r="O50"/>
  <c r="N66"/>
  <c r="O66"/>
  <c r="N28"/>
  <c r="O28"/>
  <c r="N44"/>
  <c r="O44"/>
  <c r="N60"/>
  <c r="O60"/>
  <c r="L21"/>
  <c r="M21"/>
  <c r="L37"/>
  <c r="M37"/>
  <c r="L53"/>
  <c r="M53"/>
  <c r="M69"/>
  <c r="L69"/>
  <c r="L33"/>
  <c r="M33"/>
  <c r="M49"/>
  <c r="L49"/>
  <c r="L65"/>
  <c r="M65"/>
  <c r="L27"/>
  <c r="M27"/>
  <c r="L43"/>
  <c r="M43"/>
  <c r="L59"/>
  <c r="M59"/>
  <c r="M36" i="8"/>
  <c r="N21" i="9"/>
  <c r="O21"/>
  <c r="N37"/>
  <c r="O37"/>
  <c r="N53"/>
  <c r="O53"/>
  <c r="N69"/>
  <c r="O69"/>
  <c r="N33"/>
  <c r="O33"/>
  <c r="N49"/>
  <c r="O49"/>
  <c r="N65"/>
  <c r="O65"/>
  <c r="O27"/>
  <c r="N27"/>
  <c r="O43"/>
  <c r="N43"/>
  <c r="O59"/>
  <c r="N59"/>
  <c r="O27" i="8"/>
  <c r="N35"/>
  <c r="R35" s="1"/>
  <c r="S35" s="1"/>
  <c r="M63"/>
  <c r="O52"/>
  <c r="L20" i="9"/>
  <c r="M20"/>
  <c r="M36"/>
  <c r="L36"/>
  <c r="M52"/>
  <c r="L52"/>
  <c r="L68"/>
  <c r="M68"/>
  <c r="N31"/>
  <c r="O31"/>
  <c r="N47"/>
  <c r="O47"/>
  <c r="N63"/>
  <c r="O63"/>
  <c r="N32"/>
  <c r="O32"/>
  <c r="N48"/>
  <c r="O48"/>
  <c r="N64"/>
  <c r="O64"/>
  <c r="L32"/>
  <c r="M32"/>
  <c r="L48"/>
  <c r="M48"/>
  <c r="L64"/>
  <c r="M64"/>
  <c r="M26"/>
  <c r="L26"/>
  <c r="M42"/>
  <c r="L42"/>
  <c r="L58"/>
  <c r="M58"/>
  <c r="N30"/>
  <c r="O30"/>
  <c r="N46"/>
  <c r="O46"/>
  <c r="N62"/>
  <c r="O62"/>
  <c r="M30"/>
  <c r="L30"/>
  <c r="L46"/>
  <c r="M46"/>
  <c r="L62"/>
  <c r="M62"/>
  <c r="L31"/>
  <c r="M31"/>
  <c r="L47"/>
  <c r="M47"/>
  <c r="L63"/>
  <c r="M63"/>
  <c r="N26"/>
  <c r="O26"/>
  <c r="N42"/>
  <c r="O42"/>
  <c r="N58"/>
  <c r="O58"/>
  <c r="N20"/>
  <c r="O20"/>
  <c r="N36"/>
  <c r="O36"/>
  <c r="N52"/>
  <c r="O52"/>
  <c r="N68"/>
  <c r="O68"/>
  <c r="M29"/>
  <c r="L29"/>
  <c r="L45"/>
  <c r="M45"/>
  <c r="M61"/>
  <c r="L61"/>
  <c r="L25"/>
  <c r="M25"/>
  <c r="L41"/>
  <c r="M41"/>
  <c r="L57"/>
  <c r="M57"/>
  <c r="L35"/>
  <c r="M35"/>
  <c r="L51"/>
  <c r="M51"/>
  <c r="L67"/>
  <c r="M67"/>
  <c r="M31" i="8"/>
  <c r="O68"/>
  <c r="R68" s="1"/>
  <c r="S68" s="1"/>
  <c r="L49"/>
  <c r="N24"/>
  <c r="M26"/>
  <c r="N37"/>
  <c r="R37" s="1"/>
  <c r="S37" s="1"/>
  <c r="O50"/>
  <c r="O49"/>
  <c r="L64"/>
  <c r="M25"/>
  <c r="P25" s="1"/>
  <c r="O26"/>
  <c r="N56"/>
  <c r="L63"/>
  <c r="N27"/>
  <c r="L23"/>
  <c r="M61"/>
  <c r="N32"/>
  <c r="M34"/>
  <c r="O29"/>
  <c r="M54"/>
  <c r="M59"/>
  <c r="M22"/>
  <c r="M41"/>
  <c r="N50"/>
  <c r="O64"/>
  <c r="L41"/>
  <c r="L57"/>
  <c r="P57" s="1"/>
  <c r="Q57" s="1"/>
  <c r="L35"/>
  <c r="O22"/>
  <c r="M38"/>
  <c r="L62"/>
  <c r="L30"/>
  <c r="L26"/>
  <c r="O25"/>
  <c r="O38"/>
  <c r="L39"/>
  <c r="O55"/>
  <c r="M33"/>
  <c r="O36"/>
  <c r="O21"/>
  <c r="N39"/>
  <c r="L20"/>
  <c r="L48"/>
  <c r="O54"/>
  <c r="M52"/>
  <c r="L50"/>
  <c r="O24"/>
  <c r="L34"/>
  <c r="M49"/>
  <c r="O32"/>
  <c r="L22"/>
  <c r="N57"/>
  <c r="R57" s="1"/>
  <c r="S57" s="1"/>
  <c r="L67"/>
  <c r="O51"/>
  <c r="R51" s="1"/>
  <c r="N21"/>
  <c r="O39"/>
  <c r="O56"/>
  <c r="M51"/>
  <c r="M69"/>
  <c r="M21"/>
  <c r="N38"/>
  <c r="L55"/>
  <c r="N53"/>
  <c r="N31"/>
  <c r="N28"/>
  <c r="M40"/>
  <c r="M66"/>
  <c r="L42"/>
  <c r="N65"/>
  <c r="L65"/>
  <c r="M55"/>
  <c r="M58"/>
  <c r="L24"/>
  <c r="M68"/>
  <c r="L68"/>
  <c r="M24"/>
  <c r="L54"/>
  <c r="L40"/>
  <c r="N29"/>
  <c r="N47"/>
  <c r="N36"/>
  <c r="L43"/>
  <c r="O67"/>
  <c r="M48"/>
  <c r="M44"/>
  <c r="L44"/>
  <c r="L45"/>
  <c r="M46"/>
  <c r="N40"/>
  <c r="L66"/>
  <c r="M27"/>
  <c r="O59"/>
  <c r="R59" s="1"/>
  <c r="L53"/>
  <c r="M43"/>
  <c r="L29"/>
  <c r="P29" s="1"/>
  <c r="Q29" s="1"/>
  <c r="M65"/>
  <c r="L27"/>
  <c r="N22"/>
  <c r="N43"/>
  <c r="N33"/>
  <c r="N26"/>
  <c r="M32"/>
  <c r="M20"/>
  <c r="L37"/>
  <c r="M37"/>
  <c r="L33"/>
  <c r="L60"/>
  <c r="N54"/>
  <c r="L47"/>
  <c r="L28"/>
  <c r="L52"/>
  <c r="L56"/>
  <c r="P56" s="1"/>
  <c r="N44" i="2"/>
  <c r="O66"/>
  <c r="L65"/>
  <c r="O64"/>
  <c r="O56"/>
  <c r="N57"/>
  <c r="O62"/>
  <c r="N62"/>
  <c r="M62"/>
  <c r="L62"/>
  <c r="N68"/>
  <c r="O68"/>
  <c r="L61"/>
  <c r="O65"/>
  <c r="N65"/>
  <c r="M63"/>
  <c r="L63"/>
  <c r="M68"/>
  <c r="L68"/>
  <c r="M64"/>
  <c r="L64"/>
  <c r="O61"/>
  <c r="N61"/>
  <c r="N66"/>
  <c r="M60"/>
  <c r="L60"/>
  <c r="O63"/>
  <c r="L67"/>
  <c r="M67"/>
  <c r="O42"/>
  <c r="N64"/>
  <c r="O69"/>
  <c r="N69"/>
  <c r="M69"/>
  <c r="L69"/>
  <c r="M57"/>
  <c r="L57"/>
  <c r="M41"/>
  <c r="L41"/>
  <c r="M42"/>
  <c r="L42"/>
  <c r="L50"/>
  <c r="M50"/>
  <c r="L43"/>
  <c r="M43"/>
  <c r="N50"/>
  <c r="O50"/>
  <c r="M51"/>
  <c r="L51"/>
  <c r="O51"/>
  <c r="N51"/>
  <c r="O57"/>
  <c r="O55"/>
  <c r="N55"/>
  <c r="O53"/>
  <c r="O45"/>
  <c r="N45"/>
  <c r="L55"/>
  <c r="M55"/>
  <c r="N48"/>
  <c r="O48"/>
  <c r="O52"/>
  <c r="N52"/>
  <c r="M54"/>
  <c r="L54"/>
  <c r="L52"/>
  <c r="M52"/>
  <c r="N56"/>
  <c r="O44"/>
  <c r="M49"/>
  <c r="L49"/>
  <c r="L45"/>
  <c r="M45"/>
  <c r="M59"/>
  <c r="L59"/>
  <c r="L56"/>
  <c r="M56"/>
  <c r="M53"/>
  <c r="L53"/>
  <c r="L47"/>
  <c r="M47"/>
  <c r="O43"/>
  <c r="N43"/>
  <c r="M48"/>
  <c r="O47"/>
  <c r="M40"/>
  <c r="L40"/>
  <c r="O54"/>
  <c r="O49"/>
  <c r="N49"/>
  <c r="N42"/>
  <c r="O36"/>
  <c r="N20"/>
  <c r="O31"/>
  <c r="N34"/>
  <c r="O34"/>
  <c r="M30"/>
  <c r="L30"/>
  <c r="N36"/>
  <c r="M21"/>
  <c r="L21"/>
  <c r="L29"/>
  <c r="M29"/>
  <c r="M37"/>
  <c r="L37"/>
  <c r="O38"/>
  <c r="N38"/>
  <c r="O37"/>
  <c r="N37"/>
  <c r="L32"/>
  <c r="M32"/>
  <c r="O35"/>
  <c r="N35"/>
  <c r="N31"/>
  <c r="O21"/>
  <c r="N21"/>
  <c r="O29"/>
  <c r="N29"/>
  <c r="N33"/>
  <c r="O33"/>
  <c r="M38"/>
  <c r="L38"/>
  <c r="O22"/>
  <c r="N22"/>
  <c r="M23"/>
  <c r="O23"/>
  <c r="N23"/>
  <c r="M31"/>
  <c r="L31"/>
  <c r="O25"/>
  <c r="N25"/>
  <c r="M25"/>
  <c r="L25"/>
  <c r="O30"/>
  <c r="N30"/>
  <c r="O27"/>
  <c r="R27" s="1"/>
  <c r="L33"/>
  <c r="O26"/>
  <c r="N26"/>
  <c r="L34"/>
  <c r="M34"/>
  <c r="L20"/>
  <c r="O20"/>
  <c r="M27" l="1"/>
  <c r="P27" s="1"/>
  <c r="L44"/>
  <c r="L28"/>
  <c r="L26"/>
  <c r="N60"/>
  <c r="L24"/>
  <c r="N72"/>
  <c r="M216"/>
  <c r="L216"/>
  <c r="O184"/>
  <c r="N184"/>
  <c r="M134"/>
  <c r="L134"/>
  <c r="O213"/>
  <c r="N213"/>
  <c r="O195"/>
  <c r="N195"/>
  <c r="O181"/>
  <c r="N181"/>
  <c r="M166"/>
  <c r="L166"/>
  <c r="O134"/>
  <c r="N134"/>
  <c r="O121"/>
  <c r="N121"/>
  <c r="M107"/>
  <c r="L107"/>
  <c r="L91"/>
  <c r="M91"/>
  <c r="L75"/>
  <c r="M75"/>
  <c r="O206"/>
  <c r="N206"/>
  <c r="O174"/>
  <c r="N174"/>
  <c r="O160"/>
  <c r="N160"/>
  <c r="O107"/>
  <c r="N107"/>
  <c r="O91"/>
  <c r="N91"/>
  <c r="O75"/>
  <c r="N75"/>
  <c r="M214"/>
  <c r="L214"/>
  <c r="M182"/>
  <c r="L182"/>
  <c r="O146"/>
  <c r="N146"/>
  <c r="O207"/>
  <c r="N207"/>
  <c r="O193"/>
  <c r="N193"/>
  <c r="O175"/>
  <c r="N175"/>
  <c r="M147"/>
  <c r="L147"/>
  <c r="M102"/>
  <c r="L102"/>
  <c r="M86"/>
  <c r="L86"/>
  <c r="L215"/>
  <c r="M215"/>
  <c r="M183"/>
  <c r="L183"/>
  <c r="O136"/>
  <c r="N136"/>
  <c r="M194"/>
  <c r="L194"/>
  <c r="O144"/>
  <c r="N144"/>
  <c r="L130"/>
  <c r="M130"/>
  <c r="L209"/>
  <c r="M209"/>
  <c r="L177"/>
  <c r="M177"/>
  <c r="L145"/>
  <c r="M145"/>
  <c r="O130"/>
  <c r="N130"/>
  <c r="L100"/>
  <c r="M100"/>
  <c r="L84"/>
  <c r="M84"/>
  <c r="O72"/>
  <c r="O218"/>
  <c r="N218"/>
  <c r="L202"/>
  <c r="M202"/>
  <c r="O152"/>
  <c r="N152"/>
  <c r="M116"/>
  <c r="L116"/>
  <c r="N100"/>
  <c r="O100"/>
  <c r="N84"/>
  <c r="O84"/>
  <c r="L199"/>
  <c r="M199"/>
  <c r="L153"/>
  <c r="M153"/>
  <c r="N192"/>
  <c r="O192"/>
  <c r="M146"/>
  <c r="L146"/>
  <c r="M200"/>
  <c r="L200"/>
  <c r="O164"/>
  <c r="N164"/>
  <c r="L132"/>
  <c r="M132"/>
  <c r="L119"/>
  <c r="M119"/>
  <c r="L108"/>
  <c r="M108"/>
  <c r="L92"/>
  <c r="M92"/>
  <c r="M76"/>
  <c r="L76"/>
  <c r="L211"/>
  <c r="M211"/>
  <c r="L179"/>
  <c r="M179"/>
  <c r="M165"/>
  <c r="L165"/>
  <c r="O132"/>
  <c r="N132"/>
  <c r="O117"/>
  <c r="N117"/>
  <c r="L201"/>
  <c r="M201"/>
  <c r="O169"/>
  <c r="N169"/>
  <c r="O154"/>
  <c r="N154"/>
  <c r="L112"/>
  <c r="M112"/>
  <c r="L96"/>
  <c r="M96"/>
  <c r="L80"/>
  <c r="M80"/>
  <c r="M212"/>
  <c r="L212"/>
  <c r="M180"/>
  <c r="L180"/>
  <c r="M162"/>
  <c r="L162"/>
  <c r="M106"/>
  <c r="L106"/>
  <c r="M90"/>
  <c r="L90"/>
  <c r="M74"/>
  <c r="L74"/>
  <c r="O194"/>
  <c r="N194"/>
  <c r="O162"/>
  <c r="N162"/>
  <c r="M118"/>
  <c r="L118"/>
  <c r="L188"/>
  <c r="M188"/>
  <c r="O173"/>
  <c r="N173"/>
  <c r="M138"/>
  <c r="L138"/>
  <c r="O118"/>
  <c r="N118"/>
  <c r="O216"/>
  <c r="N216"/>
  <c r="L185"/>
  <c r="M185"/>
  <c r="M168"/>
  <c r="L168"/>
  <c r="O138"/>
  <c r="N138"/>
  <c r="M210"/>
  <c r="L210"/>
  <c r="M178"/>
  <c r="L178"/>
  <c r="L164"/>
  <c r="M164"/>
  <c r="M114"/>
  <c r="L114"/>
  <c r="M98"/>
  <c r="L98"/>
  <c r="M82"/>
  <c r="L82"/>
  <c r="M217"/>
  <c r="L217"/>
  <c r="L171"/>
  <c r="M171"/>
  <c r="M150"/>
  <c r="L150"/>
  <c r="L197"/>
  <c r="M197"/>
  <c r="O150"/>
  <c r="N150"/>
  <c r="O119"/>
  <c r="N119"/>
  <c r="M105"/>
  <c r="L105"/>
  <c r="M89"/>
  <c r="L89"/>
  <c r="M73"/>
  <c r="L73"/>
  <c r="O186"/>
  <c r="N186"/>
  <c r="O140"/>
  <c r="N140"/>
  <c r="L148"/>
  <c r="M148"/>
  <c r="L133"/>
  <c r="M133"/>
  <c r="M120"/>
  <c r="L120"/>
  <c r="N212"/>
  <c r="O212"/>
  <c r="N180"/>
  <c r="O180"/>
  <c r="O148"/>
  <c r="N148"/>
  <c r="O133"/>
  <c r="N133"/>
  <c r="L103"/>
  <c r="M103"/>
  <c r="L87"/>
  <c r="M87"/>
  <c r="L125"/>
  <c r="P125" s="1"/>
  <c r="Q125" s="1"/>
  <c r="N110"/>
  <c r="R110" s="1"/>
  <c r="S110" s="1"/>
  <c r="N94"/>
  <c r="R94" s="1"/>
  <c r="S94" s="1"/>
  <c r="N78"/>
  <c r="R78" s="1"/>
  <c r="S78" s="1"/>
  <c r="O70"/>
  <c r="L156"/>
  <c r="M156"/>
  <c r="L121"/>
  <c r="M121"/>
  <c r="O103"/>
  <c r="N103"/>
  <c r="O87"/>
  <c r="N87"/>
  <c r="M71"/>
  <c r="L71"/>
  <c r="O202"/>
  <c r="N202"/>
  <c r="L170"/>
  <c r="M170"/>
  <c r="O156"/>
  <c r="N156"/>
  <c r="M196"/>
  <c r="L196"/>
  <c r="O166"/>
  <c r="N166"/>
  <c r="L135"/>
  <c r="M135"/>
  <c r="O203"/>
  <c r="N203"/>
  <c r="O189"/>
  <c r="N189"/>
  <c r="N135"/>
  <c r="O135"/>
  <c r="O122"/>
  <c r="N122"/>
  <c r="L111"/>
  <c r="M111"/>
  <c r="M95"/>
  <c r="L95"/>
  <c r="L79"/>
  <c r="M79"/>
  <c r="O214"/>
  <c r="N214"/>
  <c r="O182"/>
  <c r="N182"/>
  <c r="M136"/>
  <c r="L136"/>
  <c r="O204"/>
  <c r="N204"/>
  <c r="L172"/>
  <c r="M172"/>
  <c r="M158"/>
  <c r="L158"/>
  <c r="L115"/>
  <c r="M115"/>
  <c r="L99"/>
  <c r="M99"/>
  <c r="M83"/>
  <c r="L83"/>
  <c r="O215"/>
  <c r="N215"/>
  <c r="O201"/>
  <c r="N201"/>
  <c r="N183"/>
  <c r="O183"/>
  <c r="L167"/>
  <c r="M167"/>
  <c r="M109"/>
  <c r="L109"/>
  <c r="M93"/>
  <c r="L93"/>
  <c r="M77"/>
  <c r="L77"/>
  <c r="M198"/>
  <c r="L198"/>
  <c r="O167"/>
  <c r="N167"/>
  <c r="N120"/>
  <c r="O120"/>
  <c r="O209"/>
  <c r="N209"/>
  <c r="N191"/>
  <c r="O191"/>
  <c r="O177"/>
  <c r="N177"/>
  <c r="O188"/>
  <c r="N188"/>
  <c r="M142"/>
  <c r="L142"/>
  <c r="O128"/>
  <c r="N128"/>
  <c r="O113"/>
  <c r="N113"/>
  <c r="O97"/>
  <c r="N97"/>
  <c r="O81"/>
  <c r="N81"/>
  <c r="O153"/>
  <c r="N153"/>
  <c r="M101"/>
  <c r="L101"/>
  <c r="M85"/>
  <c r="L85"/>
  <c r="L219"/>
  <c r="M219"/>
  <c r="M207"/>
  <c r="L207"/>
  <c r="M175"/>
  <c r="L175"/>
  <c r="O200"/>
  <c r="N200"/>
  <c r="M169"/>
  <c r="L169"/>
  <c r="M154"/>
  <c r="L154"/>
  <c r="N108"/>
  <c r="O108"/>
  <c r="N92"/>
  <c r="O92"/>
  <c r="N76"/>
  <c r="O76"/>
  <c r="L190"/>
  <c r="M190"/>
  <c r="L144"/>
  <c r="M144"/>
  <c r="L187"/>
  <c r="M187"/>
  <c r="N151"/>
  <c r="O151"/>
  <c r="M137"/>
  <c r="L137"/>
  <c r="O123"/>
  <c r="N123"/>
  <c r="M184"/>
  <c r="L184"/>
  <c r="M152"/>
  <c r="L152"/>
  <c r="O137"/>
  <c r="N137"/>
  <c r="L124"/>
  <c r="M124"/>
  <c r="N106"/>
  <c r="R106" s="1"/>
  <c r="S106" s="1"/>
  <c r="N90"/>
  <c r="R90" s="1"/>
  <c r="S90" s="1"/>
  <c r="N74"/>
  <c r="R74" s="1"/>
  <c r="S74" s="1"/>
  <c r="L195"/>
  <c r="M195"/>
  <c r="N159"/>
  <c r="O159"/>
  <c r="O145"/>
  <c r="N145"/>
  <c r="M110"/>
  <c r="L110"/>
  <c r="M94"/>
  <c r="L94"/>
  <c r="M78"/>
  <c r="L78"/>
  <c r="L206"/>
  <c r="M206"/>
  <c r="L174"/>
  <c r="M174"/>
  <c r="L160"/>
  <c r="M160"/>
  <c r="N199"/>
  <c r="O199"/>
  <c r="O185"/>
  <c r="N185"/>
  <c r="O168"/>
  <c r="N168"/>
  <c r="L139"/>
  <c r="M139"/>
  <c r="M122"/>
  <c r="L122"/>
  <c r="L193"/>
  <c r="M193"/>
  <c r="O157"/>
  <c r="N157"/>
  <c r="O139"/>
  <c r="N139"/>
  <c r="M126"/>
  <c r="L126"/>
  <c r="O217"/>
  <c r="N217"/>
  <c r="L186"/>
  <c r="M186"/>
  <c r="L140"/>
  <c r="M140"/>
  <c r="O126"/>
  <c r="N126"/>
  <c r="L208"/>
  <c r="M208"/>
  <c r="L176"/>
  <c r="M176"/>
  <c r="L123"/>
  <c r="M123"/>
  <c r="L205"/>
  <c r="M205"/>
  <c r="O172"/>
  <c r="N172"/>
  <c r="M155"/>
  <c r="L155"/>
  <c r="N112"/>
  <c r="O112"/>
  <c r="N96"/>
  <c r="O96"/>
  <c r="N80"/>
  <c r="O80"/>
  <c r="L218"/>
  <c r="M218"/>
  <c r="O124"/>
  <c r="R124" s="1"/>
  <c r="S124" s="1"/>
  <c r="N114"/>
  <c r="R114" s="1"/>
  <c r="S114" s="1"/>
  <c r="N98"/>
  <c r="R98" s="1"/>
  <c r="S98" s="1"/>
  <c r="N82"/>
  <c r="R82" s="1"/>
  <c r="S82" s="1"/>
  <c r="N102"/>
  <c r="R102" s="1"/>
  <c r="S102" s="1"/>
  <c r="N86"/>
  <c r="R86" s="1"/>
  <c r="S86" s="1"/>
  <c r="L213"/>
  <c r="M213"/>
  <c r="L181"/>
  <c r="M181"/>
  <c r="L163"/>
  <c r="M163"/>
  <c r="M128"/>
  <c r="L128"/>
  <c r="L192"/>
  <c r="M192"/>
  <c r="O131"/>
  <c r="N131"/>
  <c r="O116"/>
  <c r="N116"/>
  <c r="M104"/>
  <c r="L104"/>
  <c r="M88"/>
  <c r="L88"/>
  <c r="N71"/>
  <c r="O71"/>
  <c r="M203"/>
  <c r="L203"/>
  <c r="O170"/>
  <c r="N170"/>
  <c r="L157"/>
  <c r="M157"/>
  <c r="N104"/>
  <c r="O104"/>
  <c r="N88"/>
  <c r="O88"/>
  <c r="M72"/>
  <c r="L72"/>
  <c r="O210"/>
  <c r="N210"/>
  <c r="O178"/>
  <c r="N178"/>
  <c r="M143"/>
  <c r="L143"/>
  <c r="O219"/>
  <c r="N219"/>
  <c r="M204"/>
  <c r="L204"/>
  <c r="O171"/>
  <c r="N171"/>
  <c r="O111"/>
  <c r="N111"/>
  <c r="O95"/>
  <c r="N95"/>
  <c r="O79"/>
  <c r="N79"/>
  <c r="O165"/>
  <c r="N165"/>
  <c r="O147"/>
  <c r="N147"/>
  <c r="O190"/>
  <c r="N190"/>
  <c r="L141"/>
  <c r="M141"/>
  <c r="O205"/>
  <c r="N205"/>
  <c r="N187"/>
  <c r="O187"/>
  <c r="M173"/>
  <c r="L173"/>
  <c r="N155"/>
  <c r="O155"/>
  <c r="O141"/>
  <c r="N141"/>
  <c r="O127"/>
  <c r="N127"/>
  <c r="O109"/>
  <c r="N109"/>
  <c r="O93"/>
  <c r="N93"/>
  <c r="O77"/>
  <c r="N77"/>
  <c r="M127"/>
  <c r="P127" s="1"/>
  <c r="O198"/>
  <c r="N198"/>
  <c r="L149"/>
  <c r="M149"/>
  <c r="L131"/>
  <c r="M131"/>
  <c r="M113"/>
  <c r="L113"/>
  <c r="M97"/>
  <c r="L97"/>
  <c r="L81"/>
  <c r="M81"/>
  <c r="O163"/>
  <c r="N163"/>
  <c r="O149"/>
  <c r="N149"/>
  <c r="L189"/>
  <c r="M189"/>
  <c r="O142"/>
  <c r="N142"/>
  <c r="O125"/>
  <c r="N125"/>
  <c r="N196"/>
  <c r="O196"/>
  <c r="L161"/>
  <c r="M161"/>
  <c r="M129"/>
  <c r="L129"/>
  <c r="M117"/>
  <c r="L117"/>
  <c r="O101"/>
  <c r="N101"/>
  <c r="O85"/>
  <c r="N85"/>
  <c r="O161"/>
  <c r="N161"/>
  <c r="O143"/>
  <c r="N143"/>
  <c r="O129"/>
  <c r="N129"/>
  <c r="O211"/>
  <c r="N211"/>
  <c r="O197"/>
  <c r="N197"/>
  <c r="O179"/>
  <c r="N179"/>
  <c r="M151"/>
  <c r="L151"/>
  <c r="O105"/>
  <c r="N105"/>
  <c r="O89"/>
  <c r="N89"/>
  <c r="O73"/>
  <c r="N73"/>
  <c r="N208"/>
  <c r="O208"/>
  <c r="N176"/>
  <c r="O176"/>
  <c r="O158"/>
  <c r="N158"/>
  <c r="O115"/>
  <c r="N115"/>
  <c r="O99"/>
  <c r="N99"/>
  <c r="O83"/>
  <c r="N83"/>
  <c r="M70"/>
  <c r="L70"/>
  <c r="L191"/>
  <c r="M191"/>
  <c r="M159"/>
  <c r="L159"/>
  <c r="R70"/>
  <c r="L22"/>
  <c r="O67"/>
  <c r="O41"/>
  <c r="L36"/>
  <c r="M66"/>
  <c r="N39"/>
  <c r="R39" s="1"/>
  <c r="S39" s="1"/>
  <c r="O61" i="28"/>
  <c r="C55" i="26"/>
  <c r="C73"/>
  <c r="H74"/>
  <c r="G77"/>
  <c r="C81"/>
  <c r="H82"/>
  <c r="G85"/>
  <c r="C92"/>
  <c r="C95"/>
  <c r="H96"/>
  <c r="C98"/>
  <c r="H99"/>
  <c r="C101"/>
  <c r="H102"/>
  <c r="B104"/>
  <c r="H105"/>
  <c r="B107"/>
  <c r="G108"/>
  <c r="B110"/>
  <c r="G111"/>
  <c r="B113"/>
  <c r="G114"/>
  <c r="G117"/>
  <c r="C124"/>
  <c r="C127"/>
  <c r="H128"/>
  <c r="C130"/>
  <c r="H131"/>
  <c r="C133"/>
  <c r="H134"/>
  <c r="B136"/>
  <c r="H137"/>
  <c r="B139"/>
  <c r="G140"/>
  <c r="B142"/>
  <c r="G143"/>
  <c r="B145"/>
  <c r="G146"/>
  <c r="G149"/>
  <c r="C156"/>
  <c r="C159"/>
  <c r="H160"/>
  <c r="C162"/>
  <c r="H163"/>
  <c r="C165"/>
  <c r="H166"/>
  <c r="B168"/>
  <c r="H169"/>
  <c r="B171"/>
  <c r="G172"/>
  <c r="B174"/>
  <c r="G175"/>
  <c r="B177"/>
  <c r="G178"/>
  <c r="G181"/>
  <c r="C188"/>
  <c r="C191"/>
  <c r="H192"/>
  <c r="C194"/>
  <c r="H195"/>
  <c r="C197"/>
  <c r="H198"/>
  <c r="B200"/>
  <c r="H201"/>
  <c r="B203"/>
  <c r="G204"/>
  <c r="B206"/>
  <c r="G207"/>
  <c r="B209"/>
  <c r="G210"/>
  <c r="G213"/>
  <c r="H71"/>
  <c r="B73"/>
  <c r="G74"/>
  <c r="H76"/>
  <c r="C78"/>
  <c r="H79"/>
  <c r="B81"/>
  <c r="G82"/>
  <c r="H84"/>
  <c r="C86"/>
  <c r="H87"/>
  <c r="C89"/>
  <c r="H90"/>
  <c r="B92"/>
  <c r="H93"/>
  <c r="B95"/>
  <c r="G96"/>
  <c r="B98"/>
  <c r="G99"/>
  <c r="B101"/>
  <c r="G102"/>
  <c r="G105"/>
  <c r="C112"/>
  <c r="C115"/>
  <c r="H116"/>
  <c r="C118"/>
  <c r="H119"/>
  <c r="C121"/>
  <c r="H122"/>
  <c r="B124"/>
  <c r="H125"/>
  <c r="B127"/>
  <c r="G128"/>
  <c r="B130"/>
  <c r="G131"/>
  <c r="B133"/>
  <c r="G134"/>
  <c r="G137"/>
  <c r="C144"/>
  <c r="C147"/>
  <c r="H148"/>
  <c r="C150"/>
  <c r="H151"/>
  <c r="C153"/>
  <c r="H154"/>
  <c r="B156"/>
  <c r="H157"/>
  <c r="B159"/>
  <c r="G160"/>
  <c r="B162"/>
  <c r="G163"/>
  <c r="B165"/>
  <c r="G166"/>
  <c r="G169"/>
  <c r="C176"/>
  <c r="C179"/>
  <c r="H180"/>
  <c r="C182"/>
  <c r="H183"/>
  <c r="C185"/>
  <c r="H186"/>
  <c r="B188"/>
  <c r="H189"/>
  <c r="B191"/>
  <c r="G192"/>
  <c r="B194"/>
  <c r="G195"/>
  <c r="B197"/>
  <c r="G198"/>
  <c r="G201"/>
  <c r="C208"/>
  <c r="C211"/>
  <c r="H212"/>
  <c r="C214"/>
  <c r="H215"/>
  <c r="C217"/>
  <c r="H218"/>
  <c r="C70"/>
  <c r="G71"/>
  <c r="C72"/>
  <c r="C75"/>
  <c r="G76"/>
  <c r="B78"/>
  <c r="G79"/>
  <c r="C80"/>
  <c r="C83"/>
  <c r="G84"/>
  <c r="B86"/>
  <c r="G87"/>
  <c r="B89"/>
  <c r="G90"/>
  <c r="G93"/>
  <c r="C100"/>
  <c r="C103"/>
  <c r="H104"/>
  <c r="C106"/>
  <c r="H107"/>
  <c r="C109"/>
  <c r="H110"/>
  <c r="B112"/>
  <c r="H113"/>
  <c r="B115"/>
  <c r="G116"/>
  <c r="B118"/>
  <c r="G119"/>
  <c r="B121"/>
  <c r="G122"/>
  <c r="G125"/>
  <c r="C132"/>
  <c r="C135"/>
  <c r="H136"/>
  <c r="C138"/>
  <c r="H139"/>
  <c r="C141"/>
  <c r="H142"/>
  <c r="B144"/>
  <c r="H145"/>
  <c r="B147"/>
  <c r="G148"/>
  <c r="B150"/>
  <c r="G151"/>
  <c r="B153"/>
  <c r="G154"/>
  <c r="G157"/>
  <c r="C164"/>
  <c r="C167"/>
  <c r="H168"/>
  <c r="C170"/>
  <c r="H171"/>
  <c r="C173"/>
  <c r="H174"/>
  <c r="B176"/>
  <c r="H177"/>
  <c r="B179"/>
  <c r="G180"/>
  <c r="B182"/>
  <c r="G183"/>
  <c r="B185"/>
  <c r="G186"/>
  <c r="G189"/>
  <c r="C196"/>
  <c r="C199"/>
  <c r="H200"/>
  <c r="C202"/>
  <c r="H203"/>
  <c r="C205"/>
  <c r="H206"/>
  <c r="B208"/>
  <c r="H209"/>
  <c r="B211"/>
  <c r="G212"/>
  <c r="B214"/>
  <c r="G215"/>
  <c r="B217"/>
  <c r="G218"/>
  <c r="B70"/>
  <c r="B72"/>
  <c r="H73"/>
  <c r="B75"/>
  <c r="B80"/>
  <c r="H81"/>
  <c r="B83"/>
  <c r="C88"/>
  <c r="C91"/>
  <c r="H92"/>
  <c r="C94"/>
  <c r="H95"/>
  <c r="C97"/>
  <c r="H98"/>
  <c r="B100"/>
  <c r="H101"/>
  <c r="B103"/>
  <c r="G104"/>
  <c r="B106"/>
  <c r="G107"/>
  <c r="B109"/>
  <c r="G110"/>
  <c r="G113"/>
  <c r="C120"/>
  <c r="C123"/>
  <c r="H124"/>
  <c r="C126"/>
  <c r="H127"/>
  <c r="C129"/>
  <c r="H130"/>
  <c r="B132"/>
  <c r="H133"/>
  <c r="B135"/>
  <c r="G136"/>
  <c r="B138"/>
  <c r="G139"/>
  <c r="B141"/>
  <c r="G142"/>
  <c r="G145"/>
  <c r="C152"/>
  <c r="C155"/>
  <c r="H156"/>
  <c r="C158"/>
  <c r="H159"/>
  <c r="C161"/>
  <c r="H162"/>
  <c r="B164"/>
  <c r="H165"/>
  <c r="B167"/>
  <c r="G168"/>
  <c r="B170"/>
  <c r="G171"/>
  <c r="B173"/>
  <c r="G174"/>
  <c r="G177"/>
  <c r="C184"/>
  <c r="C187"/>
  <c r="H188"/>
  <c r="C190"/>
  <c r="H191"/>
  <c r="C193"/>
  <c r="H194"/>
  <c r="B196"/>
  <c r="H197"/>
  <c r="B199"/>
  <c r="G200"/>
  <c r="B202"/>
  <c r="G203"/>
  <c r="B205"/>
  <c r="G206"/>
  <c r="G209"/>
  <c r="C216"/>
  <c r="C219"/>
  <c r="G73"/>
  <c r="C77"/>
  <c r="H78"/>
  <c r="G81"/>
  <c r="C85"/>
  <c r="H86"/>
  <c r="B88"/>
  <c r="H89"/>
  <c r="B91"/>
  <c r="G92"/>
  <c r="B94"/>
  <c r="G95"/>
  <c r="B97"/>
  <c r="G98"/>
  <c r="G101"/>
  <c r="C108"/>
  <c r="C111"/>
  <c r="H112"/>
  <c r="C114"/>
  <c r="H115"/>
  <c r="C117"/>
  <c r="H118"/>
  <c r="B120"/>
  <c r="H121"/>
  <c r="B123"/>
  <c r="G124"/>
  <c r="B126"/>
  <c r="G127"/>
  <c r="B129"/>
  <c r="G130"/>
  <c r="G133"/>
  <c r="C140"/>
  <c r="C143"/>
  <c r="H144"/>
  <c r="C146"/>
  <c r="H147"/>
  <c r="C149"/>
  <c r="H150"/>
  <c r="B152"/>
  <c r="H153"/>
  <c r="B155"/>
  <c r="G156"/>
  <c r="B158"/>
  <c r="G159"/>
  <c r="B161"/>
  <c r="G162"/>
  <c r="G165"/>
  <c r="C172"/>
  <c r="C175"/>
  <c r="H176"/>
  <c r="C178"/>
  <c r="H179"/>
  <c r="C181"/>
  <c r="H182"/>
  <c r="B184"/>
  <c r="H185"/>
  <c r="B187"/>
  <c r="G188"/>
  <c r="B190"/>
  <c r="G191"/>
  <c r="B193"/>
  <c r="G194"/>
  <c r="G197"/>
  <c r="C204"/>
  <c r="C207"/>
  <c r="H208"/>
  <c r="C210"/>
  <c r="H211"/>
  <c r="C213"/>
  <c r="H214"/>
  <c r="B216"/>
  <c r="H217"/>
  <c r="B219"/>
  <c r="H70"/>
  <c r="H72"/>
  <c r="C74"/>
  <c r="H75"/>
  <c r="B77"/>
  <c r="G78"/>
  <c r="H80"/>
  <c r="C82"/>
  <c r="H83"/>
  <c r="B85"/>
  <c r="G86"/>
  <c r="G89"/>
  <c r="C96"/>
  <c r="C99"/>
  <c r="H100"/>
  <c r="C102"/>
  <c r="H103"/>
  <c r="C105"/>
  <c r="H106"/>
  <c r="B108"/>
  <c r="H109"/>
  <c r="B111"/>
  <c r="G112"/>
  <c r="B114"/>
  <c r="G115"/>
  <c r="B117"/>
  <c r="G118"/>
  <c r="G121"/>
  <c r="C128"/>
  <c r="C131"/>
  <c r="H132"/>
  <c r="C134"/>
  <c r="H135"/>
  <c r="C137"/>
  <c r="H138"/>
  <c r="B140"/>
  <c r="H141"/>
  <c r="B143"/>
  <c r="G144"/>
  <c r="B146"/>
  <c r="G147"/>
  <c r="B149"/>
  <c r="G150"/>
  <c r="G153"/>
  <c r="C160"/>
  <c r="C163"/>
  <c r="H164"/>
  <c r="C166"/>
  <c r="H167"/>
  <c r="C169"/>
  <c r="H170"/>
  <c r="B172"/>
  <c r="H173"/>
  <c r="B175"/>
  <c r="G176"/>
  <c r="B178"/>
  <c r="G179"/>
  <c r="B181"/>
  <c r="G182"/>
  <c r="G185"/>
  <c r="C192"/>
  <c r="C195"/>
  <c r="H196"/>
  <c r="C198"/>
  <c r="H199"/>
  <c r="C201"/>
  <c r="H202"/>
  <c r="B204"/>
  <c r="H205"/>
  <c r="B207"/>
  <c r="G208"/>
  <c r="B210"/>
  <c r="G211"/>
  <c r="B213"/>
  <c r="G214"/>
  <c r="G217"/>
  <c r="G70"/>
  <c r="C71"/>
  <c r="G72"/>
  <c r="B74"/>
  <c r="G75"/>
  <c r="C76"/>
  <c r="C79"/>
  <c r="G80"/>
  <c r="B82"/>
  <c r="G83"/>
  <c r="C84"/>
  <c r="C87"/>
  <c r="H88"/>
  <c r="C90"/>
  <c r="H91"/>
  <c r="C93"/>
  <c r="H94"/>
  <c r="B96"/>
  <c r="H97"/>
  <c r="B99"/>
  <c r="G100"/>
  <c r="B102"/>
  <c r="G103"/>
  <c r="B105"/>
  <c r="G106"/>
  <c r="G109"/>
  <c r="C116"/>
  <c r="C119"/>
  <c r="H120"/>
  <c r="C122"/>
  <c r="H123"/>
  <c r="C125"/>
  <c r="H126"/>
  <c r="B128"/>
  <c r="H129"/>
  <c r="B131"/>
  <c r="G132"/>
  <c r="B134"/>
  <c r="G135"/>
  <c r="B137"/>
  <c r="G138"/>
  <c r="G141"/>
  <c r="C148"/>
  <c r="C151"/>
  <c r="H152"/>
  <c r="C154"/>
  <c r="H155"/>
  <c r="C157"/>
  <c r="H158"/>
  <c r="B160"/>
  <c r="H161"/>
  <c r="B163"/>
  <c r="G164"/>
  <c r="B166"/>
  <c r="G167"/>
  <c r="B169"/>
  <c r="G170"/>
  <c r="G173"/>
  <c r="C180"/>
  <c r="C183"/>
  <c r="H184"/>
  <c r="C186"/>
  <c r="H187"/>
  <c r="C189"/>
  <c r="H190"/>
  <c r="B192"/>
  <c r="H193"/>
  <c r="B195"/>
  <c r="G196"/>
  <c r="B198"/>
  <c r="G199"/>
  <c r="B201"/>
  <c r="G202"/>
  <c r="G205"/>
  <c r="C212"/>
  <c r="C215"/>
  <c r="H216"/>
  <c r="C218"/>
  <c r="H219"/>
  <c r="B71"/>
  <c r="B76"/>
  <c r="H77"/>
  <c r="B79"/>
  <c r="B84"/>
  <c r="H85"/>
  <c r="B87"/>
  <c r="G88"/>
  <c r="B90"/>
  <c r="G91"/>
  <c r="B93"/>
  <c r="G94"/>
  <c r="G97"/>
  <c r="C104"/>
  <c r="C107"/>
  <c r="H108"/>
  <c r="C110"/>
  <c r="H111"/>
  <c r="C113"/>
  <c r="H114"/>
  <c r="B116"/>
  <c r="H117"/>
  <c r="B119"/>
  <c r="G120"/>
  <c r="B122"/>
  <c r="G123"/>
  <c r="B125"/>
  <c r="G126"/>
  <c r="G129"/>
  <c r="C136"/>
  <c r="C139"/>
  <c r="H140"/>
  <c r="C142"/>
  <c r="H143"/>
  <c r="C145"/>
  <c r="H146"/>
  <c r="B148"/>
  <c r="H149"/>
  <c r="B151"/>
  <c r="G152"/>
  <c r="B154"/>
  <c r="G155"/>
  <c r="B157"/>
  <c r="G158"/>
  <c r="G161"/>
  <c r="C168"/>
  <c r="C171"/>
  <c r="H172"/>
  <c r="C174"/>
  <c r="H175"/>
  <c r="C177"/>
  <c r="H178"/>
  <c r="B180"/>
  <c r="H181"/>
  <c r="B183"/>
  <c r="G184"/>
  <c r="B186"/>
  <c r="G187"/>
  <c r="B189"/>
  <c r="G190"/>
  <c r="G193"/>
  <c r="C200"/>
  <c r="C203"/>
  <c r="H204"/>
  <c r="C206"/>
  <c r="H207"/>
  <c r="C209"/>
  <c r="H210"/>
  <c r="B212"/>
  <c r="H213"/>
  <c r="B215"/>
  <c r="G216"/>
  <c r="B218"/>
  <c r="G219"/>
  <c r="J26"/>
  <c r="L26" s="1"/>
  <c r="K73"/>
  <c r="O73" s="1"/>
  <c r="K81"/>
  <c r="O81" s="1"/>
  <c r="K92"/>
  <c r="K95"/>
  <c r="N95" s="1"/>
  <c r="K98"/>
  <c r="K101"/>
  <c r="O101" s="1"/>
  <c r="J104"/>
  <c r="J107"/>
  <c r="J110"/>
  <c r="J113"/>
  <c r="K124"/>
  <c r="K127"/>
  <c r="N127" s="1"/>
  <c r="K130"/>
  <c r="K133"/>
  <c r="O133" s="1"/>
  <c r="J136"/>
  <c r="J139"/>
  <c r="J142"/>
  <c r="J145"/>
  <c r="K156"/>
  <c r="K159"/>
  <c r="N159" s="1"/>
  <c r="K162"/>
  <c r="K165"/>
  <c r="O165" s="1"/>
  <c r="J168"/>
  <c r="J171"/>
  <c r="J174"/>
  <c r="J177"/>
  <c r="K188"/>
  <c r="K191"/>
  <c r="N191" s="1"/>
  <c r="K194"/>
  <c r="K197"/>
  <c r="O197" s="1"/>
  <c r="J200"/>
  <c r="J203"/>
  <c r="J206"/>
  <c r="J209"/>
  <c r="J73"/>
  <c r="K78"/>
  <c r="J81"/>
  <c r="K86"/>
  <c r="K89"/>
  <c r="O89" s="1"/>
  <c r="J92"/>
  <c r="J95"/>
  <c r="J98"/>
  <c r="J101"/>
  <c r="K112"/>
  <c r="O112" s="1"/>
  <c r="K115"/>
  <c r="N115" s="1"/>
  <c r="K118"/>
  <c r="K121"/>
  <c r="O121" s="1"/>
  <c r="J124"/>
  <c r="J127"/>
  <c r="J130"/>
  <c r="J133"/>
  <c r="K144"/>
  <c r="O144" s="1"/>
  <c r="K147"/>
  <c r="N147" s="1"/>
  <c r="K150"/>
  <c r="K153"/>
  <c r="O153" s="1"/>
  <c r="J156"/>
  <c r="J159"/>
  <c r="J162"/>
  <c r="J165"/>
  <c r="K176"/>
  <c r="O176" s="1"/>
  <c r="K179"/>
  <c r="N179" s="1"/>
  <c r="K182"/>
  <c r="K185"/>
  <c r="O185" s="1"/>
  <c r="J188"/>
  <c r="J191"/>
  <c r="J194"/>
  <c r="J197"/>
  <c r="K208"/>
  <c r="O208" s="1"/>
  <c r="K211"/>
  <c r="N211" s="1"/>
  <c r="K214"/>
  <c r="K217"/>
  <c r="O217" s="1"/>
  <c r="K70"/>
  <c r="K72"/>
  <c r="K75"/>
  <c r="J78"/>
  <c r="K80"/>
  <c r="K83"/>
  <c r="J86"/>
  <c r="J89"/>
  <c r="K100"/>
  <c r="O100" s="1"/>
  <c r="K103"/>
  <c r="N103" s="1"/>
  <c r="K106"/>
  <c r="K109"/>
  <c r="O109" s="1"/>
  <c r="J112"/>
  <c r="J115"/>
  <c r="J118"/>
  <c r="J121"/>
  <c r="K132"/>
  <c r="O132" s="1"/>
  <c r="K135"/>
  <c r="N135" s="1"/>
  <c r="K138"/>
  <c r="K141"/>
  <c r="O141" s="1"/>
  <c r="J144"/>
  <c r="J147"/>
  <c r="J150"/>
  <c r="J153"/>
  <c r="K164"/>
  <c r="O164" s="1"/>
  <c r="K167"/>
  <c r="N167" s="1"/>
  <c r="K170"/>
  <c r="K173"/>
  <c r="O173" s="1"/>
  <c r="J176"/>
  <c r="J179"/>
  <c r="J182"/>
  <c r="J185"/>
  <c r="K196"/>
  <c r="O196" s="1"/>
  <c r="K199"/>
  <c r="N199" s="1"/>
  <c r="K202"/>
  <c r="K205"/>
  <c r="O205" s="1"/>
  <c r="J208"/>
  <c r="J211"/>
  <c r="J214"/>
  <c r="J217"/>
  <c r="J70"/>
  <c r="J72"/>
  <c r="J75"/>
  <c r="J80"/>
  <c r="J83"/>
  <c r="K88"/>
  <c r="K91"/>
  <c r="N91" s="1"/>
  <c r="K94"/>
  <c r="K97"/>
  <c r="O97" s="1"/>
  <c r="J100"/>
  <c r="J103"/>
  <c r="J106"/>
  <c r="J109"/>
  <c r="K120"/>
  <c r="O120" s="1"/>
  <c r="K123"/>
  <c r="N123" s="1"/>
  <c r="K126"/>
  <c r="K129"/>
  <c r="O129" s="1"/>
  <c r="J132"/>
  <c r="J135"/>
  <c r="J138"/>
  <c r="J141"/>
  <c r="K152"/>
  <c r="O152" s="1"/>
  <c r="K155"/>
  <c r="N155" s="1"/>
  <c r="K158"/>
  <c r="K161"/>
  <c r="O161" s="1"/>
  <c r="J164"/>
  <c r="J167"/>
  <c r="J170"/>
  <c r="J173"/>
  <c r="K184"/>
  <c r="O184" s="1"/>
  <c r="K187"/>
  <c r="N187" s="1"/>
  <c r="K190"/>
  <c r="K193"/>
  <c r="O193" s="1"/>
  <c r="J196"/>
  <c r="J199"/>
  <c r="J202"/>
  <c r="J205"/>
  <c r="K216"/>
  <c r="O216" s="1"/>
  <c r="K219"/>
  <c r="N219" s="1"/>
  <c r="K77"/>
  <c r="K85"/>
  <c r="O85" s="1"/>
  <c r="J88"/>
  <c r="J91"/>
  <c r="J94"/>
  <c r="J97"/>
  <c r="K108"/>
  <c r="O108" s="1"/>
  <c r="K111"/>
  <c r="N111" s="1"/>
  <c r="K114"/>
  <c r="K117"/>
  <c r="O117" s="1"/>
  <c r="J120"/>
  <c r="J123"/>
  <c r="J126"/>
  <c r="J129"/>
  <c r="K140"/>
  <c r="O140" s="1"/>
  <c r="K143"/>
  <c r="N143" s="1"/>
  <c r="K146"/>
  <c r="K149"/>
  <c r="O149" s="1"/>
  <c r="J152"/>
  <c r="J155"/>
  <c r="J158"/>
  <c r="J161"/>
  <c r="K172"/>
  <c r="O172" s="1"/>
  <c r="K175"/>
  <c r="N175" s="1"/>
  <c r="K178"/>
  <c r="K181"/>
  <c r="O181" s="1"/>
  <c r="J184"/>
  <c r="J187"/>
  <c r="J190"/>
  <c r="J193"/>
  <c r="K204"/>
  <c r="O204" s="1"/>
  <c r="K207"/>
  <c r="N207" s="1"/>
  <c r="K210"/>
  <c r="K213"/>
  <c r="O213" s="1"/>
  <c r="J216"/>
  <c r="J219"/>
  <c r="K74"/>
  <c r="J77"/>
  <c r="K82"/>
  <c r="J85"/>
  <c r="K96"/>
  <c r="O96" s="1"/>
  <c r="K99"/>
  <c r="N99" s="1"/>
  <c r="K102"/>
  <c r="K105"/>
  <c r="O105" s="1"/>
  <c r="J108"/>
  <c r="J111"/>
  <c r="J114"/>
  <c r="J117"/>
  <c r="K128"/>
  <c r="O128" s="1"/>
  <c r="K131"/>
  <c r="N131" s="1"/>
  <c r="K134"/>
  <c r="K137"/>
  <c r="O137" s="1"/>
  <c r="J140"/>
  <c r="J143"/>
  <c r="J146"/>
  <c r="J149"/>
  <c r="K160"/>
  <c r="O160" s="1"/>
  <c r="K163"/>
  <c r="N163" s="1"/>
  <c r="K166"/>
  <c r="K169"/>
  <c r="O169" s="1"/>
  <c r="J172"/>
  <c r="J175"/>
  <c r="J178"/>
  <c r="J181"/>
  <c r="K192"/>
  <c r="O192" s="1"/>
  <c r="K195"/>
  <c r="N195" s="1"/>
  <c r="K198"/>
  <c r="K201"/>
  <c r="O201" s="1"/>
  <c r="J204"/>
  <c r="J207"/>
  <c r="J210"/>
  <c r="J213"/>
  <c r="K71"/>
  <c r="J74"/>
  <c r="K76"/>
  <c r="K79"/>
  <c r="J82"/>
  <c r="K84"/>
  <c r="K87"/>
  <c r="N87" s="1"/>
  <c r="K90"/>
  <c r="K93"/>
  <c r="O93" s="1"/>
  <c r="J96"/>
  <c r="J99"/>
  <c r="J102"/>
  <c r="J105"/>
  <c r="K116"/>
  <c r="O116" s="1"/>
  <c r="K119"/>
  <c r="N119" s="1"/>
  <c r="K122"/>
  <c r="K125"/>
  <c r="O125" s="1"/>
  <c r="J128"/>
  <c r="J131"/>
  <c r="J134"/>
  <c r="J137"/>
  <c r="K148"/>
  <c r="O148" s="1"/>
  <c r="K151"/>
  <c r="N151" s="1"/>
  <c r="K154"/>
  <c r="K157"/>
  <c r="O157" s="1"/>
  <c r="J160"/>
  <c r="J163"/>
  <c r="J166"/>
  <c r="J169"/>
  <c r="K180"/>
  <c r="O180" s="1"/>
  <c r="K183"/>
  <c r="N183" s="1"/>
  <c r="K186"/>
  <c r="K189"/>
  <c r="O189" s="1"/>
  <c r="J192"/>
  <c r="J195"/>
  <c r="J198"/>
  <c r="J201"/>
  <c r="K212"/>
  <c r="O212" s="1"/>
  <c r="K215"/>
  <c r="N215" s="1"/>
  <c r="K218"/>
  <c r="J71"/>
  <c r="J76"/>
  <c r="J79"/>
  <c r="J84"/>
  <c r="J87"/>
  <c r="J90"/>
  <c r="J93"/>
  <c r="K104"/>
  <c r="O104" s="1"/>
  <c r="K107"/>
  <c r="N107" s="1"/>
  <c r="K110"/>
  <c r="K113"/>
  <c r="O113" s="1"/>
  <c r="J116"/>
  <c r="J119"/>
  <c r="J122"/>
  <c r="J125"/>
  <c r="K136"/>
  <c r="O136" s="1"/>
  <c r="K139"/>
  <c r="N139" s="1"/>
  <c r="K142"/>
  <c r="K145"/>
  <c r="O145" s="1"/>
  <c r="J148"/>
  <c r="J151"/>
  <c r="J154"/>
  <c r="J157"/>
  <c r="K168"/>
  <c r="O168" s="1"/>
  <c r="K171"/>
  <c r="N171" s="1"/>
  <c r="K174"/>
  <c r="K177"/>
  <c r="O177" s="1"/>
  <c r="J180"/>
  <c r="J183"/>
  <c r="J186"/>
  <c r="J189"/>
  <c r="K200"/>
  <c r="O200" s="1"/>
  <c r="K203"/>
  <c r="N203" s="1"/>
  <c r="K206"/>
  <c r="K209"/>
  <c r="O209" s="1"/>
  <c r="J212"/>
  <c r="J215"/>
  <c r="J218"/>
  <c r="L51" i="28"/>
  <c r="O39"/>
  <c r="M51"/>
  <c r="M42"/>
  <c r="O45" i="25"/>
  <c r="O23"/>
  <c r="M49"/>
  <c r="M25" i="17"/>
  <c r="N20"/>
  <c r="O62"/>
  <c r="L32"/>
  <c r="N43"/>
  <c r="O50"/>
  <c r="L23"/>
  <c r="O56"/>
  <c r="N67"/>
  <c r="R52" i="8"/>
  <c r="S52" s="1"/>
  <c r="O20"/>
  <c r="M37" i="16"/>
  <c r="N40" i="17"/>
  <c r="B29" i="21"/>
  <c r="C51"/>
  <c r="G21"/>
  <c r="D14"/>
  <c r="C62"/>
  <c r="C36"/>
  <c r="H54"/>
  <c r="C53"/>
  <c r="G30"/>
  <c r="N26" i="23"/>
  <c r="C54" i="21"/>
  <c r="B34"/>
  <c r="B44"/>
  <c r="H23"/>
  <c r="C45"/>
  <c r="B25"/>
  <c r="N60" i="23"/>
  <c r="G67" i="21"/>
  <c r="H24"/>
  <c r="H69"/>
  <c r="N49" i="25"/>
  <c r="R49" s="1"/>
  <c r="S49" s="1"/>
  <c r="C26" i="21"/>
  <c r="M42" i="25"/>
  <c r="B40" i="21"/>
  <c r="M45" i="25"/>
  <c r="C41" i="21"/>
  <c r="L49" i="25"/>
  <c r="B62" i="21"/>
  <c r="M23" i="17"/>
  <c r="N51" i="27"/>
  <c r="N58" i="8"/>
  <c r="O67" i="17"/>
  <c r="M32"/>
  <c r="O30" i="8"/>
  <c r="R30" s="1"/>
  <c r="S30" s="1"/>
  <c r="M51" i="17"/>
  <c r="B45" i="21"/>
  <c r="C67"/>
  <c r="G37"/>
  <c r="H28"/>
  <c r="C52"/>
  <c r="G22"/>
  <c r="C22"/>
  <c r="B49"/>
  <c r="C23"/>
  <c r="B58"/>
  <c r="C32"/>
  <c r="B68"/>
  <c r="C42"/>
  <c r="C69"/>
  <c r="G46"/>
  <c r="H64"/>
  <c r="M48" i="24"/>
  <c r="B64" i="21"/>
  <c r="H32"/>
  <c r="N32" s="1"/>
  <c r="H29"/>
  <c r="B33"/>
  <c r="H39"/>
  <c r="C48"/>
  <c r="B13"/>
  <c r="B52"/>
  <c r="B56" i="18"/>
  <c r="M27" i="28"/>
  <c r="O25" i="27"/>
  <c r="O34" i="8"/>
  <c r="L40" i="17"/>
  <c r="L25"/>
  <c r="O43"/>
  <c r="M65"/>
  <c r="B61" i="21"/>
  <c r="B35"/>
  <c r="G53"/>
  <c r="H44"/>
  <c r="C68"/>
  <c r="G38"/>
  <c r="H43"/>
  <c r="B26"/>
  <c r="C47"/>
  <c r="C28"/>
  <c r="H53"/>
  <c r="D15"/>
  <c r="B37"/>
  <c r="H63"/>
  <c r="C38"/>
  <c r="B65"/>
  <c r="G31"/>
  <c r="L31" s="1"/>
  <c r="G28"/>
  <c r="G42"/>
  <c r="C27"/>
  <c r="B59"/>
  <c r="B32"/>
  <c r="B50"/>
  <c r="G24"/>
  <c r="G45"/>
  <c r="M45" s="1"/>
  <c r="N29" i="25"/>
  <c r="G52" i="21"/>
  <c r="B43"/>
  <c r="C67" i="18"/>
  <c r="O66" i="8"/>
  <c r="M56" i="17"/>
  <c r="N45"/>
  <c r="G27" i="21"/>
  <c r="L27" s="1"/>
  <c r="B51"/>
  <c r="G69"/>
  <c r="H60"/>
  <c r="H34"/>
  <c r="G54"/>
  <c r="C24"/>
  <c r="H67"/>
  <c r="G47"/>
  <c r="M47" s="1"/>
  <c r="H21"/>
  <c r="N45" i="23"/>
  <c r="H49" i="21"/>
  <c r="C25"/>
  <c r="G58"/>
  <c r="H40"/>
  <c r="H59"/>
  <c r="B42"/>
  <c r="H25"/>
  <c r="G68"/>
  <c r="H68"/>
  <c r="G35"/>
  <c r="L65" i="24"/>
  <c r="C44" i="21"/>
  <c r="B60"/>
  <c r="N37" i="25"/>
  <c r="H31" i="21"/>
  <c r="B20"/>
  <c r="O43" i="25"/>
  <c r="B28" i="21"/>
  <c r="N46" i="25"/>
  <c r="H47" i="21"/>
  <c r="N47" s="1"/>
  <c r="B56"/>
  <c r="O44" i="25"/>
  <c r="R44" s="1"/>
  <c r="S44" s="1"/>
  <c r="M36" i="28"/>
  <c r="O24"/>
  <c r="N41" i="8"/>
  <c r="G43" i="21"/>
  <c r="B67"/>
  <c r="C34"/>
  <c r="H50"/>
  <c r="G23"/>
  <c r="M23" s="1"/>
  <c r="C40"/>
  <c r="M58" i="17"/>
  <c r="H36" i="21"/>
  <c r="B66"/>
  <c r="H45"/>
  <c r="M25" i="23"/>
  <c r="C21" i="21"/>
  <c r="H46"/>
  <c r="B30"/>
  <c r="C59"/>
  <c r="G36"/>
  <c r="C31"/>
  <c r="G63"/>
  <c r="H37"/>
  <c r="H65"/>
  <c r="G61"/>
  <c r="L61" s="1"/>
  <c r="H56"/>
  <c r="G57"/>
  <c r="B22"/>
  <c r="C43"/>
  <c r="H27"/>
  <c r="G50"/>
  <c r="B27"/>
  <c r="L60" i="25"/>
  <c r="P60" s="1"/>
  <c r="Q60" s="1"/>
  <c r="B57" i="21"/>
  <c r="H20"/>
  <c r="C63"/>
  <c r="L67" i="23"/>
  <c r="L34" i="17"/>
  <c r="N62"/>
  <c r="G33" i="21"/>
  <c r="C50"/>
  <c r="B23"/>
  <c r="H66"/>
  <c r="G39"/>
  <c r="C56"/>
  <c r="N23" i="23"/>
  <c r="C55" i="21"/>
  <c r="H41"/>
  <c r="C64"/>
  <c r="H42"/>
  <c r="C65"/>
  <c r="G51"/>
  <c r="G32"/>
  <c r="G60"/>
  <c r="H52"/>
  <c r="H33"/>
  <c r="H61"/>
  <c r="H58"/>
  <c r="H55"/>
  <c r="G48"/>
  <c r="G64"/>
  <c r="C39"/>
  <c r="B46"/>
  <c r="L28" i="25"/>
  <c r="B36" i="21"/>
  <c r="G40"/>
  <c r="L55" i="25"/>
  <c r="L42" i="28"/>
  <c r="O69"/>
  <c r="L63"/>
  <c r="G49" i="21"/>
  <c r="M49" s="1"/>
  <c r="C66"/>
  <c r="B39"/>
  <c r="C30"/>
  <c r="G55"/>
  <c r="H22"/>
  <c r="C60"/>
  <c r="C33"/>
  <c r="C61"/>
  <c r="B41"/>
  <c r="B14"/>
  <c r="G56"/>
  <c r="G29"/>
  <c r="H57"/>
  <c r="H30"/>
  <c r="H51"/>
  <c r="H48"/>
  <c r="G41"/>
  <c r="G20"/>
  <c r="M20" s="1"/>
  <c r="B21"/>
  <c r="B15"/>
  <c r="B53"/>
  <c r="C37"/>
  <c r="H62"/>
  <c r="N26" i="28"/>
  <c r="M24" i="21"/>
  <c r="B22" i="18"/>
  <c r="L35" i="25"/>
  <c r="C52" i="18"/>
  <c r="B67"/>
  <c r="B39"/>
  <c r="C32"/>
  <c r="M62" i="28"/>
  <c r="O31"/>
  <c r="C20" i="18"/>
  <c r="C34"/>
  <c r="M62" i="17"/>
  <c r="C35" i="18"/>
  <c r="N39" i="28"/>
  <c r="C66" i="18"/>
  <c r="C37"/>
  <c r="N47" i="28"/>
  <c r="M47" i="27"/>
  <c r="O42" i="25"/>
  <c r="N51"/>
  <c r="N30" i="27"/>
  <c r="R61" i="8"/>
  <c r="N69" i="25"/>
  <c r="O34"/>
  <c r="O30"/>
  <c r="N63" i="17"/>
  <c r="O21"/>
  <c r="N54"/>
  <c r="N39"/>
  <c r="P47" i="8"/>
  <c r="Q47" s="1"/>
  <c r="M31" i="23"/>
  <c r="L41"/>
  <c r="O57"/>
  <c r="L24"/>
  <c r="M50"/>
  <c r="O65"/>
  <c r="L48"/>
  <c r="O48" i="8"/>
  <c r="L62" i="17"/>
  <c r="M24" i="23"/>
  <c r="L23"/>
  <c r="P23" s="1"/>
  <c r="M27" i="24"/>
  <c r="N34" i="25"/>
  <c r="M31" i="17"/>
  <c r="L49" i="23"/>
  <c r="N22"/>
  <c r="J28" i="27"/>
  <c r="L28" s="1"/>
  <c r="K38"/>
  <c r="J40"/>
  <c r="L40" s="1"/>
  <c r="L67" i="28"/>
  <c r="K55" i="27"/>
  <c r="K58"/>
  <c r="O58" s="1"/>
  <c r="J50"/>
  <c r="J35"/>
  <c r="M35" s="1"/>
  <c r="K36"/>
  <c r="O36" s="1"/>
  <c r="J61"/>
  <c r="L61" s="1"/>
  <c r="K57"/>
  <c r="O57" s="1"/>
  <c r="O47" i="28"/>
  <c r="K44" i="27"/>
  <c r="O44" s="1"/>
  <c r="N69" i="8"/>
  <c r="O45"/>
  <c r="M34" i="17"/>
  <c r="N41"/>
  <c r="L31" i="23"/>
  <c r="M35" i="25"/>
  <c r="P35" s="1"/>
  <c r="Q35" s="1"/>
  <c r="N25"/>
  <c r="J60" i="27"/>
  <c r="M60" s="1"/>
  <c r="K48"/>
  <c r="N48" s="1"/>
  <c r="J22"/>
  <c r="L22" s="1"/>
  <c r="J25"/>
  <c r="M25" s="1"/>
  <c r="K43"/>
  <c r="O43" s="1"/>
  <c r="K28"/>
  <c r="O28" s="1"/>
  <c r="J67"/>
  <c r="M67" s="1"/>
  <c r="K68"/>
  <c r="N68" s="1"/>
  <c r="K39"/>
  <c r="N39" s="1"/>
  <c r="K42"/>
  <c r="O42" s="1"/>
  <c r="O30"/>
  <c r="N44" i="8"/>
  <c r="N49" i="13"/>
  <c r="L36" i="17"/>
  <c r="N57" i="23"/>
  <c r="R57" s="1"/>
  <c r="S57" s="1"/>
  <c r="O35" i="25"/>
  <c r="N44" i="27"/>
  <c r="J37"/>
  <c r="L37" s="1"/>
  <c r="K33"/>
  <c r="N33" s="1"/>
  <c r="J54"/>
  <c r="M54" s="1"/>
  <c r="J57"/>
  <c r="L57" s="1"/>
  <c r="J27"/>
  <c r="M27" s="1"/>
  <c r="K60"/>
  <c r="O60" s="1"/>
  <c r="J44"/>
  <c r="L44" s="1"/>
  <c r="K32"/>
  <c r="K45"/>
  <c r="N45" s="1"/>
  <c r="J39"/>
  <c r="M39" s="1"/>
  <c r="K27"/>
  <c r="O27" s="1"/>
  <c r="J46"/>
  <c r="L46" s="1"/>
  <c r="J66"/>
  <c r="M66" s="1"/>
  <c r="J34"/>
  <c r="M34" s="1"/>
  <c r="O27" i="13"/>
  <c r="O60" i="8"/>
  <c r="M29" i="17"/>
  <c r="N38" i="25"/>
  <c r="M51"/>
  <c r="N32"/>
  <c r="M55" i="23"/>
  <c r="O58" i="17"/>
  <c r="J69" i="27"/>
  <c r="M69" s="1"/>
  <c r="K65"/>
  <c r="O65" s="1"/>
  <c r="J42"/>
  <c r="L42" s="1"/>
  <c r="J59"/>
  <c r="M59" s="1"/>
  <c r="K37"/>
  <c r="N37" s="1"/>
  <c r="J31"/>
  <c r="L31" s="1"/>
  <c r="J21"/>
  <c r="M21" s="1"/>
  <c r="K64"/>
  <c r="O64" s="1"/>
  <c r="K22"/>
  <c r="O22" s="1"/>
  <c r="J24"/>
  <c r="M24" s="1"/>
  <c r="K59"/>
  <c r="O59" s="1"/>
  <c r="K47"/>
  <c r="J49"/>
  <c r="M69" i="17"/>
  <c r="L50" i="23"/>
  <c r="L57" i="25"/>
  <c r="P57" s="1"/>
  <c r="Q57" s="1"/>
  <c r="O51"/>
  <c r="K50" i="27"/>
  <c r="K20"/>
  <c r="N20" s="1"/>
  <c r="J36"/>
  <c r="M36" s="1"/>
  <c r="K24"/>
  <c r="O24" s="1"/>
  <c r="K69"/>
  <c r="O69" s="1"/>
  <c r="J63"/>
  <c r="M63" s="1"/>
  <c r="N59" i="28"/>
  <c r="J53" i="27"/>
  <c r="M53" s="1"/>
  <c r="K49"/>
  <c r="N49" s="1"/>
  <c r="K54"/>
  <c r="O54" s="1"/>
  <c r="J56"/>
  <c r="L56" s="1"/>
  <c r="J43"/>
  <c r="M43" s="1"/>
  <c r="K21"/>
  <c r="O21" s="1"/>
  <c r="O63" i="8"/>
  <c r="L27" i="17"/>
  <c r="M41" i="23"/>
  <c r="L63"/>
  <c r="M48"/>
  <c r="N65"/>
  <c r="N57" i="25"/>
  <c r="N30"/>
  <c r="M68" i="28"/>
  <c r="K35" i="27"/>
  <c r="O35" s="1"/>
  <c r="K52"/>
  <c r="N52" s="1"/>
  <c r="J68"/>
  <c r="L68" s="1"/>
  <c r="K56"/>
  <c r="N56" s="1"/>
  <c r="K46"/>
  <c r="O46" s="1"/>
  <c r="J48"/>
  <c r="L48" s="1"/>
  <c r="K31"/>
  <c r="K34"/>
  <c r="O34" s="1"/>
  <c r="J38"/>
  <c r="M38" s="1"/>
  <c r="J41"/>
  <c r="M41" s="1"/>
  <c r="J20"/>
  <c r="M20" s="1"/>
  <c r="J32"/>
  <c r="M32" s="1"/>
  <c r="R25" i="8"/>
  <c r="S25" s="1"/>
  <c r="O58" i="23"/>
  <c r="M29" i="27"/>
  <c r="P29" s="1"/>
  <c r="Q29" s="1"/>
  <c r="K67"/>
  <c r="N67" s="1"/>
  <c r="K29"/>
  <c r="N29" s="1"/>
  <c r="J23"/>
  <c r="M23" s="1"/>
  <c r="J45"/>
  <c r="M45" s="1"/>
  <c r="K41"/>
  <c r="O41" s="1"/>
  <c r="J30"/>
  <c r="M30" s="1"/>
  <c r="J33"/>
  <c r="M33" s="1"/>
  <c r="K63"/>
  <c r="O63" s="1"/>
  <c r="K66"/>
  <c r="O66" s="1"/>
  <c r="J26"/>
  <c r="M26" s="1"/>
  <c r="J52"/>
  <c r="M52" s="1"/>
  <c r="K40"/>
  <c r="O40" s="1"/>
  <c r="R40" i="8"/>
  <c r="S40" s="1"/>
  <c r="R23"/>
  <c r="S23" s="1"/>
  <c r="R62"/>
  <c r="S62" s="1"/>
  <c r="K53" i="27"/>
  <c r="O53" s="1"/>
  <c r="J64"/>
  <c r="L39" i="2"/>
  <c r="P39" s="1"/>
  <c r="O32"/>
  <c r="R32" s="1"/>
  <c r="S32" s="1"/>
  <c r="M35"/>
  <c r="O46"/>
  <c r="R46" s="1"/>
  <c r="S46" s="1"/>
  <c r="N40"/>
  <c r="R40" s="1"/>
  <c r="S40" s="1"/>
  <c r="M58"/>
  <c r="N28"/>
  <c r="O59"/>
  <c r="O58"/>
  <c r="R58" s="1"/>
  <c r="S58" s="1"/>
  <c r="O24"/>
  <c r="R24" s="1"/>
  <c r="M46"/>
  <c r="P46" s="1"/>
  <c r="Q46" s="1"/>
  <c r="J38" i="26"/>
  <c r="L38" s="1"/>
  <c r="J61"/>
  <c r="L61" s="1"/>
  <c r="J42"/>
  <c r="K38"/>
  <c r="J40"/>
  <c r="J36"/>
  <c r="L36" s="1"/>
  <c r="K41"/>
  <c r="N41" s="1"/>
  <c r="K20"/>
  <c r="O20" s="1"/>
  <c r="J67"/>
  <c r="J56"/>
  <c r="J41"/>
  <c r="J21"/>
  <c r="J54"/>
  <c r="L54" s="1"/>
  <c r="N45" i="28"/>
  <c r="M39"/>
  <c r="L29"/>
  <c r="O62"/>
  <c r="L64"/>
  <c r="L54"/>
  <c r="O51" i="27"/>
  <c r="K40" i="24"/>
  <c r="O40" s="1"/>
  <c r="K66"/>
  <c r="O66" s="1"/>
  <c r="K28"/>
  <c r="N28" s="1"/>
  <c r="K30"/>
  <c r="K24"/>
  <c r="O24" s="1"/>
  <c r="K43"/>
  <c r="O43" s="1"/>
  <c r="K37"/>
  <c r="O37" s="1"/>
  <c r="K64"/>
  <c r="N64" s="1"/>
  <c r="K58"/>
  <c r="O58" s="1"/>
  <c r="K44"/>
  <c r="K62"/>
  <c r="O62" s="1"/>
  <c r="K31"/>
  <c r="O31" s="1"/>
  <c r="K41"/>
  <c r="N41" s="1"/>
  <c r="K68"/>
  <c r="N68" s="1"/>
  <c r="K29"/>
  <c r="N29" s="1"/>
  <c r="K47"/>
  <c r="K65"/>
  <c r="O65" s="1"/>
  <c r="M69" i="23"/>
  <c r="M22"/>
  <c r="M38"/>
  <c r="O68" i="22"/>
  <c r="B69" i="21"/>
  <c r="K61"/>
  <c r="K55"/>
  <c r="K50"/>
  <c r="C58"/>
  <c r="K69"/>
  <c r="N69" s="1"/>
  <c r="K63"/>
  <c r="K58"/>
  <c r="O58" s="1"/>
  <c r="K46"/>
  <c r="K23"/>
  <c r="O23" s="1"/>
  <c r="K49"/>
  <c r="K35"/>
  <c r="N35" s="1"/>
  <c r="K54"/>
  <c r="K31"/>
  <c r="O31" s="1"/>
  <c r="K57"/>
  <c r="K43"/>
  <c r="N43" s="1"/>
  <c r="K62"/>
  <c r="K39"/>
  <c r="O39" s="1"/>
  <c r="K65"/>
  <c r="N65" s="1"/>
  <c r="K51"/>
  <c r="N54"/>
  <c r="K45"/>
  <c r="K38"/>
  <c r="O38" s="1"/>
  <c r="K64"/>
  <c r="N64" s="1"/>
  <c r="K25"/>
  <c r="K27"/>
  <c r="N27" s="1"/>
  <c r="K33"/>
  <c r="O33" s="1"/>
  <c r="K67"/>
  <c r="K52"/>
  <c r="O52" s="1"/>
  <c r="K22"/>
  <c r="K56"/>
  <c r="O56" s="1"/>
  <c r="K41"/>
  <c r="N41" s="1"/>
  <c r="K26"/>
  <c r="N26" s="1"/>
  <c r="K60"/>
  <c r="N60" s="1"/>
  <c r="K34"/>
  <c r="K68"/>
  <c r="K59"/>
  <c r="B36" i="18"/>
  <c r="B47"/>
  <c r="B58"/>
  <c r="G27"/>
  <c r="C42"/>
  <c r="B53"/>
  <c r="C65"/>
  <c r="C29"/>
  <c r="C61"/>
  <c r="C25"/>
  <c r="C36"/>
  <c r="B54"/>
  <c r="C27"/>
  <c r="B30"/>
  <c r="B49"/>
  <c r="G69"/>
  <c r="C38"/>
  <c r="B61"/>
  <c r="B28"/>
  <c r="G59"/>
  <c r="B25"/>
  <c r="B48"/>
  <c r="B57"/>
  <c r="G65"/>
  <c r="B29"/>
  <c r="B51"/>
  <c r="B38"/>
  <c r="B46"/>
  <c r="B32"/>
  <c r="C54"/>
  <c r="M37" i="28"/>
  <c r="M40"/>
  <c r="M57"/>
  <c r="O34"/>
  <c r="L32" i="27"/>
  <c r="N38"/>
  <c r="M50"/>
  <c r="L47"/>
  <c r="O62"/>
  <c r="O50"/>
  <c r="N62"/>
  <c r="N61"/>
  <c r="M28"/>
  <c r="O38"/>
  <c r="O39"/>
  <c r="O55"/>
  <c r="L50"/>
  <c r="M61"/>
  <c r="K63" i="26"/>
  <c r="O63" s="1"/>
  <c r="J49"/>
  <c r="J34"/>
  <c r="L34" s="1"/>
  <c r="K44"/>
  <c r="J52"/>
  <c r="L52" s="1"/>
  <c r="K55"/>
  <c r="K45"/>
  <c r="K21"/>
  <c r="K28"/>
  <c r="M26"/>
  <c r="P26" s="1"/>
  <c r="Q26" s="1"/>
  <c r="J62"/>
  <c r="K27"/>
  <c r="J66"/>
  <c r="J44"/>
  <c r="J47"/>
  <c r="M47" s="1"/>
  <c r="K35"/>
  <c r="N35" s="1"/>
  <c r="K53"/>
  <c r="O53" s="1"/>
  <c r="K59"/>
  <c r="K68"/>
  <c r="K24"/>
  <c r="K46"/>
  <c r="J24"/>
  <c r="L24" s="1"/>
  <c r="J39"/>
  <c r="M39" s="1"/>
  <c r="K23"/>
  <c r="K29"/>
  <c r="N29" s="1"/>
  <c r="J68"/>
  <c r="L68" s="1"/>
  <c r="J46"/>
  <c r="J48"/>
  <c r="L48" s="1"/>
  <c r="K34"/>
  <c r="K61"/>
  <c r="K62"/>
  <c r="K39"/>
  <c r="O39" s="1"/>
  <c r="K26"/>
  <c r="O26" s="1"/>
  <c r="J50"/>
  <c r="J58"/>
  <c r="K31"/>
  <c r="K33"/>
  <c r="K50"/>
  <c r="J31"/>
  <c r="L31" s="1"/>
  <c r="K52"/>
  <c r="N52" s="1"/>
  <c r="J60"/>
  <c r="K57"/>
  <c r="O57" s="1"/>
  <c r="J53"/>
  <c r="J29"/>
  <c r="K65"/>
  <c r="K36"/>
  <c r="N36" s="1"/>
  <c r="J55"/>
  <c r="K58"/>
  <c r="J20"/>
  <c r="L20" s="1"/>
  <c r="K37"/>
  <c r="J33"/>
  <c r="K69"/>
  <c r="K67"/>
  <c r="K43"/>
  <c r="K47"/>
  <c r="N47" s="1"/>
  <c r="J23"/>
  <c r="K49"/>
  <c r="J45"/>
  <c r="J51"/>
  <c r="K25"/>
  <c r="K32"/>
  <c r="J65"/>
  <c r="J28"/>
  <c r="J64"/>
  <c r="J30"/>
  <c r="J35"/>
  <c r="K30"/>
  <c r="K40"/>
  <c r="K56"/>
  <c r="J22"/>
  <c r="K66"/>
  <c r="J69"/>
  <c r="K51"/>
  <c r="J32"/>
  <c r="J63"/>
  <c r="K48"/>
  <c r="J25"/>
  <c r="M25" s="1"/>
  <c r="J59"/>
  <c r="K42"/>
  <c r="N42" s="1"/>
  <c r="K22"/>
  <c r="J27"/>
  <c r="K54"/>
  <c r="J43"/>
  <c r="K64"/>
  <c r="K60"/>
  <c r="J57"/>
  <c r="J37"/>
  <c r="L35" i="27"/>
  <c r="M29" i="28"/>
  <c r="N57" i="27"/>
  <c r="M54" i="28"/>
  <c r="N68"/>
  <c r="M32"/>
  <c r="M58" i="27"/>
  <c r="L69" i="28"/>
  <c r="N55" i="27"/>
  <c r="O33" i="28"/>
  <c r="O52"/>
  <c r="L25"/>
  <c r="L33" i="27"/>
  <c r="N25" i="28"/>
  <c r="N52"/>
  <c r="N64"/>
  <c r="O65"/>
  <c r="L62"/>
  <c r="P62" s="1"/>
  <c r="Q62" s="1"/>
  <c r="M50"/>
  <c r="M67"/>
  <c r="L39"/>
  <c r="P39" s="1"/>
  <c r="M53"/>
  <c r="N27"/>
  <c r="L66"/>
  <c r="N66"/>
  <c r="O31" i="27"/>
  <c r="N21" i="28"/>
  <c r="O64"/>
  <c r="M45"/>
  <c r="L33"/>
  <c r="O36"/>
  <c r="L27" i="27"/>
  <c r="N43" i="28"/>
  <c r="M46"/>
  <c r="N67"/>
  <c r="M23"/>
  <c r="N43" i="27"/>
  <c r="M55" i="28"/>
  <c r="M69"/>
  <c r="O56"/>
  <c r="M43"/>
  <c r="M25"/>
  <c r="M28"/>
  <c r="L60"/>
  <c r="L54" i="27"/>
  <c r="O32" i="28"/>
  <c r="N65"/>
  <c r="M56" i="27"/>
  <c r="L20"/>
  <c r="P20" s="1"/>
  <c r="Q20" s="1"/>
  <c r="N40"/>
  <c r="O67"/>
  <c r="R67" s="1"/>
  <c r="S67" s="1"/>
  <c r="O66" i="28"/>
  <c r="L24" i="27"/>
  <c r="P24" s="1"/>
  <c r="Q24" s="1"/>
  <c r="N66"/>
  <c r="R66" s="1"/>
  <c r="S66" s="1"/>
  <c r="O26"/>
  <c r="L62"/>
  <c r="M52" i="28"/>
  <c r="O30"/>
  <c r="N35"/>
  <c r="R35" s="1"/>
  <c r="S35" s="1"/>
  <c r="O25"/>
  <c r="O54"/>
  <c r="L21" i="27"/>
  <c r="P21" s="1"/>
  <c r="Q21" s="1"/>
  <c r="M31"/>
  <c r="O49" i="28"/>
  <c r="R49" s="1"/>
  <c r="S49" s="1"/>
  <c r="O38"/>
  <c r="L44"/>
  <c r="O45"/>
  <c r="O59"/>
  <c r="O61" i="27"/>
  <c r="R61" s="1"/>
  <c r="S61" s="1"/>
  <c r="O20" i="28"/>
  <c r="M65"/>
  <c r="P65" s="1"/>
  <c r="Q65" s="1"/>
  <c r="N33"/>
  <c r="N24" i="27"/>
  <c r="L36"/>
  <c r="O21" i="28"/>
  <c r="M62" i="27"/>
  <c r="N38" i="28"/>
  <c r="P35" i="8"/>
  <c r="Q35" s="1"/>
  <c r="L63" i="27"/>
  <c r="L43" i="28"/>
  <c r="L55"/>
  <c r="M66"/>
  <c r="M30"/>
  <c r="M33"/>
  <c r="M20"/>
  <c r="N53"/>
  <c r="L47"/>
  <c r="M22"/>
  <c r="P23" i="8"/>
  <c r="L50" i="13"/>
  <c r="M40"/>
  <c r="M44" i="27"/>
  <c r="N25"/>
  <c r="R25" s="1"/>
  <c r="S25" s="1"/>
  <c r="L55"/>
  <c r="P55" s="1"/>
  <c r="Q55" s="1"/>
  <c r="N60" i="28"/>
  <c r="R60" s="1"/>
  <c r="S60" s="1"/>
  <c r="M34"/>
  <c r="L40"/>
  <c r="P40" s="1"/>
  <c r="Q40" s="1"/>
  <c r="N42"/>
  <c r="L26" i="21"/>
  <c r="N31" i="27"/>
  <c r="O49"/>
  <c r="L43"/>
  <c r="O28" i="28"/>
  <c r="M44"/>
  <c r="N32"/>
  <c r="L24"/>
  <c r="M61"/>
  <c r="O57"/>
  <c r="L63" i="13"/>
  <c r="L49" i="24"/>
  <c r="P49" s="1"/>
  <c r="Q49" s="1"/>
  <c r="M48" i="27"/>
  <c r="L53"/>
  <c r="N36" i="28"/>
  <c r="N32" i="27"/>
  <c r="N27"/>
  <c r="L53" i="23"/>
  <c r="L35" i="28"/>
  <c r="P35" s="1"/>
  <c r="Q35" s="1"/>
  <c r="L24" i="13"/>
  <c r="P24" s="1"/>
  <c r="Q24" s="1"/>
  <c r="L54" i="17"/>
  <c r="L58" i="27"/>
  <c r="M68"/>
  <c r="P68" s="1"/>
  <c r="Q68" s="1"/>
  <c r="O53" i="28"/>
  <c r="N41"/>
  <c r="R41" s="1"/>
  <c r="S41" s="1"/>
  <c r="L45"/>
  <c r="L27"/>
  <c r="P27" s="1"/>
  <c r="Q27" s="1"/>
  <c r="O40"/>
  <c r="O27"/>
  <c r="N22"/>
  <c r="O50"/>
  <c r="N54"/>
  <c r="O42"/>
  <c r="L59"/>
  <c r="P59" s="1"/>
  <c r="Q59" s="1"/>
  <c r="L49"/>
  <c r="P49" s="1"/>
  <c r="L30"/>
  <c r="O58"/>
  <c r="L50"/>
  <c r="O26"/>
  <c r="R26" s="1"/>
  <c r="S26" s="1"/>
  <c r="M21"/>
  <c r="M56"/>
  <c r="N20"/>
  <c r="L52"/>
  <c r="P52" s="1"/>
  <c r="Q52" s="1"/>
  <c r="N40"/>
  <c r="R40" s="1"/>
  <c r="S40" s="1"/>
  <c r="O67"/>
  <c r="M31"/>
  <c r="L53"/>
  <c r="M38"/>
  <c r="M44" i="13"/>
  <c r="N23" i="27"/>
  <c r="R23" s="1"/>
  <c r="S23" s="1"/>
  <c r="O44" i="28"/>
  <c r="M51" i="27"/>
  <c r="P51" s="1"/>
  <c r="Q51" s="1"/>
  <c r="N26"/>
  <c r="M65"/>
  <c r="P65" s="1"/>
  <c r="Q65" s="1"/>
  <c r="M24" i="28"/>
  <c r="M48"/>
  <c r="O63"/>
  <c r="L58"/>
  <c r="P58" s="1"/>
  <c r="Q58" s="1"/>
  <c r="M60"/>
  <c r="L26"/>
  <c r="P26" s="1"/>
  <c r="Q26" s="1"/>
  <c r="N37"/>
  <c r="R37" s="1"/>
  <c r="S37" s="1"/>
  <c r="N65" i="27"/>
  <c r="R65" s="1"/>
  <c r="S65" s="1"/>
  <c r="M64" i="28"/>
  <c r="N34"/>
  <c r="O22"/>
  <c r="N23"/>
  <c r="N51"/>
  <c r="L41"/>
  <c r="L38"/>
  <c r="O55"/>
  <c r="L59" i="27"/>
  <c r="P59" s="1"/>
  <c r="Q59" s="1"/>
  <c r="N50"/>
  <c r="N44" i="28"/>
  <c r="L20"/>
  <c r="L22"/>
  <c r="L34"/>
  <c r="N56"/>
  <c r="L48" i="13"/>
  <c r="N41" i="27"/>
  <c r="R41" s="1"/>
  <c r="S41" s="1"/>
  <c r="L25"/>
  <c r="P25" s="1"/>
  <c r="Q25" s="1"/>
  <c r="N46"/>
  <c r="L48" i="28"/>
  <c r="N63"/>
  <c r="O51"/>
  <c r="M41"/>
  <c r="N58"/>
  <c r="L31"/>
  <c r="L60" i="21"/>
  <c r="O68" i="27"/>
  <c r="O32"/>
  <c r="N28"/>
  <c r="R28" s="1"/>
  <c r="S28" s="1"/>
  <c r="L46" i="28"/>
  <c r="L60" i="27"/>
  <c r="P60" s="1"/>
  <c r="Q60" s="1"/>
  <c r="L45"/>
  <c r="P45" s="1"/>
  <c r="Q45" s="1"/>
  <c r="L30"/>
  <c r="O33"/>
  <c r="N50" i="28"/>
  <c r="L23"/>
  <c r="N55"/>
  <c r="N57"/>
  <c r="L61"/>
  <c r="M47"/>
  <c r="N46"/>
  <c r="R46" s="1"/>
  <c r="S46" s="1"/>
  <c r="O23"/>
  <c r="O68"/>
  <c r="N30"/>
  <c r="L32"/>
  <c r="N34" i="27"/>
  <c r="R34" s="1"/>
  <c r="S34" s="1"/>
  <c r="L68" i="28"/>
  <c r="P68" s="1"/>
  <c r="Q68" s="1"/>
  <c r="N62"/>
  <c r="R62" s="1"/>
  <c r="S62" s="1"/>
  <c r="M22" i="27"/>
  <c r="P22" s="1"/>
  <c r="Q22" s="1"/>
  <c r="O43" i="28"/>
  <c r="N28"/>
  <c r="C63" i="18"/>
  <c r="C51"/>
  <c r="B52"/>
  <c r="C22"/>
  <c r="B62"/>
  <c r="C64"/>
  <c r="C41"/>
  <c r="B42"/>
  <c r="M40" i="21"/>
  <c r="N31" i="28"/>
  <c r="L21"/>
  <c r="N24"/>
  <c r="R24" s="1"/>
  <c r="S24" s="1"/>
  <c r="M63"/>
  <c r="P63" s="1"/>
  <c r="L36"/>
  <c r="P36" s="1"/>
  <c r="Q36" s="1"/>
  <c r="N69"/>
  <c r="R69" s="1"/>
  <c r="S69" s="1"/>
  <c r="L56"/>
  <c r="O20" i="21"/>
  <c r="L56"/>
  <c r="L25" i="13"/>
  <c r="L67"/>
  <c r="P67" s="1"/>
  <c r="Q67" s="1"/>
  <c r="R53" i="8"/>
  <c r="S53" s="1"/>
  <c r="M24" i="17"/>
  <c r="N26"/>
  <c r="N40" i="23"/>
  <c r="M25" i="21"/>
  <c r="N25"/>
  <c r="L34" i="24"/>
  <c r="P34" s="1"/>
  <c r="Q34" s="1"/>
  <c r="N47" i="16"/>
  <c r="N68" i="17"/>
  <c r="O53"/>
  <c r="M67" i="23"/>
  <c r="R63" i="8"/>
  <c r="S63" s="1"/>
  <c r="P31"/>
  <c r="Q31" s="1"/>
  <c r="N28" i="23"/>
  <c r="M66" i="24"/>
  <c r="P66" s="1"/>
  <c r="Q66" s="1"/>
  <c r="M64" i="17"/>
  <c r="O43" i="23"/>
  <c r="L58" i="17"/>
  <c r="N55" i="23"/>
  <c r="L55"/>
  <c r="P55" s="1"/>
  <c r="Q55" s="1"/>
  <c r="L32" i="24"/>
  <c r="O55" i="21"/>
  <c r="M69" i="16"/>
  <c r="L40" i="21"/>
  <c r="N58" i="23"/>
  <c r="R46" i="8"/>
  <c r="S46" s="1"/>
  <c r="N36" i="17"/>
  <c r="R30" i="27"/>
  <c r="S30" s="1"/>
  <c r="R47" i="28"/>
  <c r="S47" s="1"/>
  <c r="P37"/>
  <c r="Q37" s="1"/>
  <c r="R48"/>
  <c r="S48" s="1"/>
  <c r="R29"/>
  <c r="S29" s="1"/>
  <c r="R39"/>
  <c r="S39" s="1"/>
  <c r="P28"/>
  <c r="Q28" s="1"/>
  <c r="P51" i="8"/>
  <c r="O51" i="23"/>
  <c r="R51" s="1"/>
  <c r="K51" i="24"/>
  <c r="N51" s="1"/>
  <c r="K36"/>
  <c r="O36" s="1"/>
  <c r="K21"/>
  <c r="O21" s="1"/>
  <c r="K63"/>
  <c r="N63" s="1"/>
  <c r="K48"/>
  <c r="O48" s="1"/>
  <c r="K33"/>
  <c r="N33" s="1"/>
  <c r="L35" i="23"/>
  <c r="L64"/>
  <c r="L66" i="21"/>
  <c r="P57" i="28"/>
  <c r="Q57" s="1"/>
  <c r="O67" i="16"/>
  <c r="K60" i="24"/>
  <c r="N60" s="1"/>
  <c r="K45"/>
  <c r="O45" s="1"/>
  <c r="K38"/>
  <c r="O38" s="1"/>
  <c r="K23"/>
  <c r="O23" s="1"/>
  <c r="K57"/>
  <c r="O57" s="1"/>
  <c r="L24" i="21"/>
  <c r="N50" i="13"/>
  <c r="M62" i="23"/>
  <c r="P62" s="1"/>
  <c r="Q62" s="1"/>
  <c r="P42" i="28"/>
  <c r="R61"/>
  <c r="S61" s="1"/>
  <c r="P51"/>
  <c r="P32" i="27"/>
  <c r="Q32" s="1"/>
  <c r="P47"/>
  <c r="Q47" s="1"/>
  <c r="M56" i="21"/>
  <c r="R51" i="27"/>
  <c r="R43"/>
  <c r="R62"/>
  <c r="R38"/>
  <c r="S38" s="1"/>
  <c r="R39"/>
  <c r="S39" s="1"/>
  <c r="L52" i="17"/>
  <c r="P52" s="1"/>
  <c r="Q52" s="1"/>
  <c r="N36" i="23"/>
  <c r="N48"/>
  <c r="L52"/>
  <c r="N66"/>
  <c r="R66" s="1"/>
  <c r="S66" s="1"/>
  <c r="N22" i="17"/>
  <c r="N57" i="13"/>
  <c r="R57" s="1"/>
  <c r="S57" s="1"/>
  <c r="M53"/>
  <c r="N21"/>
  <c r="O32"/>
  <c r="N50" i="16"/>
  <c r="L37" i="23"/>
  <c r="N61" i="17"/>
  <c r="R61" s="1"/>
  <c r="S61" s="1"/>
  <c r="L34" i="23"/>
  <c r="N63"/>
  <c r="R63" s="1"/>
  <c r="S63" s="1"/>
  <c r="M39"/>
  <c r="L32" i="13"/>
  <c r="P20" i="2"/>
  <c r="R20"/>
  <c r="S20" s="1"/>
  <c r="M46" i="21"/>
  <c r="K22" i="18"/>
  <c r="O22" s="1"/>
  <c r="K30"/>
  <c r="K38"/>
  <c r="N38" s="1"/>
  <c r="K46"/>
  <c r="O46" s="1"/>
  <c r="K54"/>
  <c r="K62"/>
  <c r="K20"/>
  <c r="K21"/>
  <c r="K29"/>
  <c r="O29" s="1"/>
  <c r="K37"/>
  <c r="K45"/>
  <c r="K53"/>
  <c r="K61"/>
  <c r="K69"/>
  <c r="K28"/>
  <c r="K36"/>
  <c r="K44"/>
  <c r="N44" s="1"/>
  <c r="K52"/>
  <c r="N52" s="1"/>
  <c r="K60"/>
  <c r="K68"/>
  <c r="K27"/>
  <c r="O27" s="1"/>
  <c r="K35"/>
  <c r="K43"/>
  <c r="O43" s="1"/>
  <c r="K51"/>
  <c r="K59"/>
  <c r="K67"/>
  <c r="N67" s="1"/>
  <c r="K26"/>
  <c r="O26" s="1"/>
  <c r="K34"/>
  <c r="N34" s="1"/>
  <c r="K42"/>
  <c r="N42" s="1"/>
  <c r="K50"/>
  <c r="K58"/>
  <c r="O58" s="1"/>
  <c r="K66"/>
  <c r="N66" s="1"/>
  <c r="K25"/>
  <c r="O25" s="1"/>
  <c r="K33"/>
  <c r="K41"/>
  <c r="N41" s="1"/>
  <c r="K49"/>
  <c r="K57"/>
  <c r="K65"/>
  <c r="K24"/>
  <c r="K32"/>
  <c r="K40"/>
  <c r="O40" s="1"/>
  <c r="K48"/>
  <c r="K56"/>
  <c r="K64"/>
  <c r="N64" s="1"/>
  <c r="K23"/>
  <c r="K31"/>
  <c r="K39"/>
  <c r="K47"/>
  <c r="K55"/>
  <c r="O55" s="1"/>
  <c r="K63"/>
  <c r="M26" i="22"/>
  <c r="L32" i="21"/>
  <c r="O24"/>
  <c r="O48"/>
  <c r="L42"/>
  <c r="O43" i="13"/>
  <c r="M60" i="21"/>
  <c r="O29"/>
  <c r="N26" i="13"/>
  <c r="R26" s="1"/>
  <c r="S26" s="1"/>
  <c r="M42" i="21"/>
  <c r="M36"/>
  <c r="M56" i="23"/>
  <c r="M30"/>
  <c r="M32"/>
  <c r="P32" s="1"/>
  <c r="Q32" s="1"/>
  <c r="O22"/>
  <c r="R22" s="1"/>
  <c r="S22" s="1"/>
  <c r="N33" i="13"/>
  <c r="L33"/>
  <c r="P33" s="1"/>
  <c r="N56" i="17"/>
  <c r="R56" s="1"/>
  <c r="S56" s="1"/>
  <c r="L31"/>
  <c r="N47"/>
  <c r="M33"/>
  <c r="N24" i="21"/>
  <c r="N21" i="23"/>
  <c r="R21" s="1"/>
  <c r="S21" s="1"/>
  <c r="M33"/>
  <c r="P33" s="1"/>
  <c r="Q33" s="1"/>
  <c r="N38"/>
  <c r="R38" s="1"/>
  <c r="S38" s="1"/>
  <c r="P21" i="8"/>
  <c r="Q21" s="1"/>
  <c r="R34"/>
  <c r="S34" s="1"/>
  <c r="L28" i="16"/>
  <c r="L66" i="17"/>
  <c r="N57"/>
  <c r="R57" s="1"/>
  <c r="S57" s="1"/>
  <c r="O47" i="21"/>
  <c r="R47" s="1"/>
  <c r="S47" s="1"/>
  <c r="N29"/>
  <c r="L46" i="23"/>
  <c r="P46" s="1"/>
  <c r="Q46" s="1"/>
  <c r="L68"/>
  <c r="L46" i="24"/>
  <c r="P46" s="1"/>
  <c r="Q46" s="1"/>
  <c r="R41" i="8"/>
  <c r="S41" s="1"/>
  <c r="P67"/>
  <c r="Q67" s="1"/>
  <c r="M35" i="13"/>
  <c r="P35" s="1"/>
  <c r="Q35" s="1"/>
  <c r="N58" i="17"/>
  <c r="M49"/>
  <c r="O54"/>
  <c r="N20" i="21"/>
  <c r="M49" i="23"/>
  <c r="P49" s="1"/>
  <c r="Q49" s="1"/>
  <c r="N54"/>
  <c r="R54" s="1"/>
  <c r="S54" s="1"/>
  <c r="L55" i="21"/>
  <c r="R58" i="8"/>
  <c r="S58" s="1"/>
  <c r="L60" i="16"/>
  <c r="P60" s="1"/>
  <c r="Q60" s="1"/>
  <c r="N55" i="17"/>
  <c r="M32" i="21"/>
  <c r="L52"/>
  <c r="M54"/>
  <c r="N61" i="23"/>
  <c r="R61" s="1"/>
  <c r="S61" s="1"/>
  <c r="N31"/>
  <c r="R31" s="1"/>
  <c r="L20"/>
  <c r="P20" s="1"/>
  <c r="Q20" s="1"/>
  <c r="L57" i="21"/>
  <c r="L29" i="24"/>
  <c r="P29" s="1"/>
  <c r="Q29" s="1"/>
  <c r="N39"/>
  <c r="R39" s="1"/>
  <c r="S39" s="1"/>
  <c r="N52" i="21"/>
  <c r="O46" i="24"/>
  <c r="R46" s="1"/>
  <c r="M22" i="16"/>
  <c r="L25" i="21"/>
  <c r="O35"/>
  <c r="L31" i="13"/>
  <c r="N48" i="21"/>
  <c r="N64" i="13"/>
  <c r="R64" s="1"/>
  <c r="S64" s="1"/>
  <c r="L59" i="24"/>
  <c r="P59" s="1"/>
  <c r="Q59" s="1"/>
  <c r="L57" i="13"/>
  <c r="P57" s="1"/>
  <c r="Q57" s="1"/>
  <c r="L46" i="21"/>
  <c r="L69"/>
  <c r="M22"/>
  <c r="N31" i="24"/>
  <c r="R31" s="1"/>
  <c r="S31" s="1"/>
  <c r="M57" i="21"/>
  <c r="N21"/>
  <c r="O65"/>
  <c r="L64"/>
  <c r="M41"/>
  <c r="M38" i="13"/>
  <c r="O29" i="16"/>
  <c r="L64" i="13"/>
  <c r="O30" i="17"/>
  <c r="N38"/>
  <c r="L41" i="21"/>
  <c r="M45" i="23"/>
  <c r="P45" s="1"/>
  <c r="Q45" s="1"/>
  <c r="M64" i="21"/>
  <c r="N65" i="24"/>
  <c r="N67" i="21"/>
  <c r="O21"/>
  <c r="L58"/>
  <c r="N61" i="13"/>
  <c r="R61" s="1"/>
  <c r="S61" s="1"/>
  <c r="M50" i="21"/>
  <c r="R44" i="8"/>
  <c r="S44" s="1"/>
  <c r="O59" i="13"/>
  <c r="N53"/>
  <c r="O51" i="17"/>
  <c r="N21"/>
  <c r="R21" s="1"/>
  <c r="S21" s="1"/>
  <c r="O35" i="23"/>
  <c r="R35" s="1"/>
  <c r="N58" i="24"/>
  <c r="R58" s="1"/>
  <c r="S58" s="1"/>
  <c r="R42" i="8"/>
  <c r="S42" s="1"/>
  <c r="N30" i="23"/>
  <c r="R30" s="1"/>
  <c r="S30" s="1"/>
  <c r="M58" i="21"/>
  <c r="L68"/>
  <c r="L23" i="13"/>
  <c r="N62" i="16"/>
  <c r="N48" i="22"/>
  <c r="R48" s="1"/>
  <c r="S48" s="1"/>
  <c r="N56" i="21"/>
  <c r="L66" i="22"/>
  <c r="P66" s="1"/>
  <c r="Q66" s="1"/>
  <c r="L53" i="21"/>
  <c r="O45"/>
  <c r="O25"/>
  <c r="M62" i="24"/>
  <c r="P62" s="1"/>
  <c r="Q62" s="1"/>
  <c r="M49" i="22"/>
  <c r="P49" s="1"/>
  <c r="Q49" s="1"/>
  <c r="N50" i="21"/>
  <c r="M38" i="24"/>
  <c r="M47" i="13"/>
  <c r="P47" s="1"/>
  <c r="M24" i="16"/>
  <c r="P24" s="1"/>
  <c r="Q24" s="1"/>
  <c r="M44" i="17"/>
  <c r="L51"/>
  <c r="P51" s="1"/>
  <c r="Q51" s="1"/>
  <c r="O65" i="22"/>
  <c r="R65" s="1"/>
  <c r="L67" i="24"/>
  <c r="P67" s="1"/>
  <c r="Q67" s="1"/>
  <c r="L40"/>
  <c r="N20" i="13"/>
  <c r="L66" i="16"/>
  <c r="M48" i="21"/>
  <c r="N50" i="24"/>
  <c r="O24" i="13"/>
  <c r="R24" s="1"/>
  <c r="S24" s="1"/>
  <c r="O68" i="16"/>
  <c r="R68" s="1"/>
  <c r="S68" s="1"/>
  <c r="M51" i="24"/>
  <c r="P51" s="1"/>
  <c r="Q51" s="1"/>
  <c r="N35" i="13"/>
  <c r="M50" i="17"/>
  <c r="O53" i="22"/>
  <c r="R53" s="1"/>
  <c r="S53" s="1"/>
  <c r="M35" i="21"/>
  <c r="N44"/>
  <c r="N40"/>
  <c r="O28" i="24"/>
  <c r="R28" s="1"/>
  <c r="S28" s="1"/>
  <c r="N30" i="13"/>
  <c r="O30" i="16"/>
  <c r="M30" i="21"/>
  <c r="N49"/>
  <c r="N22"/>
  <c r="N42"/>
  <c r="M42" i="24"/>
  <c r="O47" i="13"/>
  <c r="O40" i="16"/>
  <c r="O65" i="17"/>
  <c r="R65" s="1"/>
  <c r="S65" s="1"/>
  <c r="M53"/>
  <c r="O53" i="24"/>
  <c r="R53" s="1"/>
  <c r="S53" s="1"/>
  <c r="L23"/>
  <c r="P23" s="1"/>
  <c r="Q23" s="1"/>
  <c r="M49" i="16"/>
  <c r="P49" s="1"/>
  <c r="Q49" s="1"/>
  <c r="M45" i="17"/>
  <c r="O48" i="13"/>
  <c r="N29"/>
  <c r="L21" i="16"/>
  <c r="P21" s="1"/>
  <c r="Q21" s="1"/>
  <c r="L65" i="17"/>
  <c r="L48" i="21"/>
  <c r="O54"/>
  <c r="R54" s="1"/>
  <c r="S54" s="1"/>
  <c r="M57" i="24"/>
  <c r="P57" s="1"/>
  <c r="Q57" s="1"/>
  <c r="N62"/>
  <c r="O64"/>
  <c r="L54"/>
  <c r="P54" s="1"/>
  <c r="Q54" s="1"/>
  <c r="M28"/>
  <c r="P28" s="1"/>
  <c r="Q28" s="1"/>
  <c r="N56" i="13"/>
  <c r="L64" i="16"/>
  <c r="P64" s="1"/>
  <c r="Q64" s="1"/>
  <c r="N42"/>
  <c r="R42" s="1"/>
  <c r="S42" s="1"/>
  <c r="L67" i="17"/>
  <c r="P67" s="1"/>
  <c r="Q67" s="1"/>
  <c r="L42"/>
  <c r="N49"/>
  <c r="O42" i="21"/>
  <c r="M31" i="24"/>
  <c r="P31" s="1"/>
  <c r="Q31" s="1"/>
  <c r="M58"/>
  <c r="L20"/>
  <c r="P20" s="1"/>
  <c r="Q20" s="1"/>
  <c r="L21"/>
  <c r="P21" s="1"/>
  <c r="M42" i="16"/>
  <c r="N49"/>
  <c r="L67" i="21"/>
  <c r="L54"/>
  <c r="N33"/>
  <c r="M63" i="24"/>
  <c r="P63" s="1"/>
  <c r="Q63" s="1"/>
  <c r="O54" i="16"/>
  <c r="R54" s="1"/>
  <c r="L60" i="17"/>
  <c r="O63"/>
  <c r="O22" i="21"/>
  <c r="N55" i="16"/>
  <c r="M36"/>
  <c r="O20"/>
  <c r="N27"/>
  <c r="R27" s="1"/>
  <c r="O59"/>
  <c r="R59" s="1"/>
  <c r="S59" s="1"/>
  <c r="L23"/>
  <c r="P23" s="1"/>
  <c r="N53"/>
  <c r="M48"/>
  <c r="N33"/>
  <c r="N63"/>
  <c r="R63" s="1"/>
  <c r="S63" s="1"/>
  <c r="L51"/>
  <c r="O42" i="13"/>
  <c r="R42" s="1"/>
  <c r="S42" s="1"/>
  <c r="M65"/>
  <c r="P65" s="1"/>
  <c r="Q65" s="1"/>
  <c r="M42"/>
  <c r="P42" s="1"/>
  <c r="Q42" s="1"/>
  <c r="L31" i="16"/>
  <c r="M30" i="17"/>
  <c r="L69"/>
  <c r="N60"/>
  <c r="R60" s="1"/>
  <c r="S60" s="1"/>
  <c r="O59" i="21"/>
  <c r="M43" i="22"/>
  <c r="P43" s="1"/>
  <c r="Q43" s="1"/>
  <c r="M39" i="21"/>
  <c r="O57"/>
  <c r="O30"/>
  <c r="L41" i="24"/>
  <c r="L48"/>
  <c r="P48" s="1"/>
  <c r="Q48" s="1"/>
  <c r="L69"/>
  <c r="P69" s="1"/>
  <c r="Q69" s="1"/>
  <c r="N31" i="16"/>
  <c r="R31" s="1"/>
  <c r="S31" s="1"/>
  <c r="L56"/>
  <c r="L61"/>
  <c r="L50" i="21"/>
  <c r="O40"/>
  <c r="L35"/>
  <c r="M29"/>
  <c r="M69"/>
  <c r="O51"/>
  <c r="N42" i="24"/>
  <c r="R42" s="1"/>
  <c r="S42" s="1"/>
  <c r="N34"/>
  <c r="N56"/>
  <c r="M33" i="21"/>
  <c r="O34"/>
  <c r="L27" i="13"/>
  <c r="P27" s="1"/>
  <c r="Q27" s="1"/>
  <c r="N64" i="16"/>
  <c r="R64" s="1"/>
  <c r="S64" s="1"/>
  <c r="O46"/>
  <c r="R46" s="1"/>
  <c r="S46" s="1"/>
  <c r="M52" i="21"/>
  <c r="M53"/>
  <c r="O68"/>
  <c r="O25" i="24"/>
  <c r="R25" s="1"/>
  <c r="S25" s="1"/>
  <c r="L56"/>
  <c r="P56" s="1"/>
  <c r="Q56" s="1"/>
  <c r="L59" i="21"/>
  <c r="M58" i="16"/>
  <c r="P58" s="1"/>
  <c r="Q58" s="1"/>
  <c r="N23"/>
  <c r="O64" i="17"/>
  <c r="M36"/>
  <c r="O49" i="21"/>
  <c r="O35" i="22"/>
  <c r="M63" i="21"/>
  <c r="L44"/>
  <c r="O43"/>
  <c r="N32" i="16"/>
  <c r="L43"/>
  <c r="N44"/>
  <c r="R44" s="1"/>
  <c r="S44" s="1"/>
  <c r="N22"/>
  <c r="L47"/>
  <c r="P47" s="1"/>
  <c r="Q47" s="1"/>
  <c r="N51" i="21"/>
  <c r="M32" i="22"/>
  <c r="O69" i="24"/>
  <c r="R69" s="1"/>
  <c r="S69" s="1"/>
  <c r="N54"/>
  <c r="R54" s="1"/>
  <c r="S54" s="1"/>
  <c r="L32" i="16"/>
  <c r="M53"/>
  <c r="P53" s="1"/>
  <c r="Q53" s="1"/>
  <c r="M26" i="17"/>
  <c r="N48"/>
  <c r="R48" s="1"/>
  <c r="S48" s="1"/>
  <c r="M57" i="20"/>
  <c r="P57" s="1"/>
  <c r="Q57" s="1"/>
  <c r="O52" i="24"/>
  <c r="R52" s="1"/>
  <c r="S52" s="1"/>
  <c r="M68"/>
  <c r="P68" s="1"/>
  <c r="Q68" s="1"/>
  <c r="M39"/>
  <c r="P39" s="1"/>
  <c r="Q39" s="1"/>
  <c r="N36" i="21"/>
  <c r="P33" i="25"/>
  <c r="Q33" s="1"/>
  <c r="N45" i="21"/>
  <c r="L38"/>
  <c r="M65"/>
  <c r="L26" i="16"/>
  <c r="P26" s="1"/>
  <c r="Q26" s="1"/>
  <c r="O69"/>
  <c r="O59" i="17"/>
  <c r="R59" s="1"/>
  <c r="S59" s="1"/>
  <c r="O32" i="21"/>
  <c r="R32" s="1"/>
  <c r="S32" s="1"/>
  <c r="M55"/>
  <c r="M62"/>
  <c r="L47" i="24"/>
  <c r="O59"/>
  <c r="R59" s="1"/>
  <c r="S59" s="1"/>
  <c r="M65"/>
  <c r="P65" s="1"/>
  <c r="Q65" s="1"/>
  <c r="N66"/>
  <c r="R66" s="1"/>
  <c r="S66" s="1"/>
  <c r="P39" i="8"/>
  <c r="Q39" s="1"/>
  <c r="N28" i="21"/>
  <c r="M29" i="13"/>
  <c r="O66" i="16"/>
  <c r="O39"/>
  <c r="O39" i="17"/>
  <c r="R39" s="1"/>
  <c r="S39" s="1"/>
  <c r="M35"/>
  <c r="P35" s="1"/>
  <c r="Q35" s="1"/>
  <c r="M21"/>
  <c r="P21" s="1"/>
  <c r="Q21" s="1"/>
  <c r="N45" i="19"/>
  <c r="R45" s="1"/>
  <c r="S45" s="1"/>
  <c r="M68" i="21"/>
  <c r="L22"/>
  <c r="O47" i="22"/>
  <c r="M67" i="21"/>
  <c r="O53"/>
  <c r="M35" i="24"/>
  <c r="P35" s="1"/>
  <c r="Q35" s="1"/>
  <c r="M53"/>
  <c r="P53" s="1"/>
  <c r="Q53" s="1"/>
  <c r="O60"/>
  <c r="R60" s="1"/>
  <c r="S60" s="1"/>
  <c r="N31" i="17"/>
  <c r="M27"/>
  <c r="O26" i="20"/>
  <c r="O50" i="21"/>
  <c r="L25" i="24"/>
  <c r="N27"/>
  <c r="L43"/>
  <c r="P43" s="1"/>
  <c r="Q43" s="1"/>
  <c r="M60"/>
  <c r="P60" s="1"/>
  <c r="Q60" s="1"/>
  <c r="R68" i="25"/>
  <c r="S68" s="1"/>
  <c r="R59"/>
  <c r="S59" s="1"/>
  <c r="P29"/>
  <c r="Q29" s="1"/>
  <c r="P59"/>
  <c r="Q59" s="1"/>
  <c r="P50"/>
  <c r="Q50" s="1"/>
  <c r="R35"/>
  <c r="S35" s="1"/>
  <c r="M51" i="22"/>
  <c r="P51" s="1"/>
  <c r="Q51" s="1"/>
  <c r="L59" i="16"/>
  <c r="P59" s="1"/>
  <c r="Q59" s="1"/>
  <c r="M38"/>
  <c r="P38" s="1"/>
  <c r="Q38" s="1"/>
  <c r="L44"/>
  <c r="P44" s="1"/>
  <c r="Q44" s="1"/>
  <c r="O25"/>
  <c r="N32" i="17"/>
  <c r="O33"/>
  <c r="M59" i="21"/>
  <c r="M37"/>
  <c r="N63"/>
  <c r="M38"/>
  <c r="O36"/>
  <c r="M34"/>
  <c r="O44" i="22"/>
  <c r="N34" i="21"/>
  <c r="N38"/>
  <c r="M44"/>
  <c r="O26"/>
  <c r="M51"/>
  <c r="M66"/>
  <c r="P66" s="1"/>
  <c r="Q66" s="1"/>
  <c r="L62"/>
  <c r="L21"/>
  <c r="N66"/>
  <c r="L36"/>
  <c r="L37"/>
  <c r="P37" s="1"/>
  <c r="Q37" s="1"/>
  <c r="L63"/>
  <c r="O37"/>
  <c r="N53"/>
  <c r="M28"/>
  <c r="O47" i="20"/>
  <c r="R47" s="1"/>
  <c r="S47" s="1"/>
  <c r="J45" i="18"/>
  <c r="M45" s="1"/>
  <c r="J68"/>
  <c r="J36"/>
  <c r="L36" s="1"/>
  <c r="J59"/>
  <c r="J27"/>
  <c r="J23"/>
  <c r="J62"/>
  <c r="J30"/>
  <c r="L30" s="1"/>
  <c r="O28"/>
  <c r="J50"/>
  <c r="M50" s="1"/>
  <c r="J65"/>
  <c r="J33"/>
  <c r="J48"/>
  <c r="J63"/>
  <c r="J31"/>
  <c r="L31" s="1"/>
  <c r="J54"/>
  <c r="M54" s="1"/>
  <c r="J55"/>
  <c r="M55" s="1"/>
  <c r="J53"/>
  <c r="J21"/>
  <c r="J44"/>
  <c r="L44" s="1"/>
  <c r="J67"/>
  <c r="J35"/>
  <c r="L35" s="1"/>
  <c r="N51"/>
  <c r="N32"/>
  <c r="J25"/>
  <c r="J38"/>
  <c r="L38" s="1"/>
  <c r="J58"/>
  <c r="L58" s="1"/>
  <c r="J26"/>
  <c r="L26" s="1"/>
  <c r="J41"/>
  <c r="J56"/>
  <c r="J24"/>
  <c r="M24" s="1"/>
  <c r="J39"/>
  <c r="J57"/>
  <c r="L57" s="1"/>
  <c r="J61"/>
  <c r="J29"/>
  <c r="J52"/>
  <c r="J20"/>
  <c r="J43"/>
  <c r="J22"/>
  <c r="L22" s="1"/>
  <c r="J40"/>
  <c r="J46"/>
  <c r="N62"/>
  <c r="N21"/>
  <c r="J66"/>
  <c r="J34"/>
  <c r="J49"/>
  <c r="J64"/>
  <c r="J32"/>
  <c r="J47"/>
  <c r="N47"/>
  <c r="J69"/>
  <c r="J37"/>
  <c r="J60"/>
  <c r="J28"/>
  <c r="J51"/>
  <c r="O35"/>
  <c r="J42"/>
  <c r="P36" i="25"/>
  <c r="Q36" s="1"/>
  <c r="P67"/>
  <c r="Q67" s="1"/>
  <c r="P42"/>
  <c r="Q42" s="1"/>
  <c r="R33"/>
  <c r="S33" s="1"/>
  <c r="R63"/>
  <c r="S63" s="1"/>
  <c r="R38"/>
  <c r="S38" s="1"/>
  <c r="R36"/>
  <c r="S36" s="1"/>
  <c r="R27"/>
  <c r="S27" s="1"/>
  <c r="P61"/>
  <c r="Q61" s="1"/>
  <c r="R67"/>
  <c r="S67" s="1"/>
  <c r="P48"/>
  <c r="Q48" s="1"/>
  <c r="P21"/>
  <c r="Q21" s="1"/>
  <c r="R52"/>
  <c r="S52" s="1"/>
  <c r="R43"/>
  <c r="S43" s="1"/>
  <c r="P40"/>
  <c r="Q40" s="1"/>
  <c r="P43"/>
  <c r="Q43" s="1"/>
  <c r="P34"/>
  <c r="Q34" s="1"/>
  <c r="R28"/>
  <c r="S28" s="1"/>
  <c r="P64"/>
  <c r="Q64" s="1"/>
  <c r="P37"/>
  <c r="Q37" s="1"/>
  <c r="P58"/>
  <c r="Q58" s="1"/>
  <c r="R25"/>
  <c r="S25" s="1"/>
  <c r="P28"/>
  <c r="Q28" s="1"/>
  <c r="R62"/>
  <c r="S62" s="1"/>
  <c r="P49"/>
  <c r="Q49" s="1"/>
  <c r="P25"/>
  <c r="Q25" s="1"/>
  <c r="P53"/>
  <c r="Q53" s="1"/>
  <c r="P52"/>
  <c r="Q52" s="1"/>
  <c r="P63"/>
  <c r="Q63" s="1"/>
  <c r="P54"/>
  <c r="Q54" s="1"/>
  <c r="R66"/>
  <c r="S66" s="1"/>
  <c r="P23"/>
  <c r="Q23" s="1"/>
  <c r="R45"/>
  <c r="S45" s="1"/>
  <c r="L36" i="13"/>
  <c r="L62"/>
  <c r="M27" i="16"/>
  <c r="L34"/>
  <c r="P34" s="1"/>
  <c r="Q34" s="1"/>
  <c r="O45"/>
  <c r="L29"/>
  <c r="N46" i="17"/>
  <c r="N37"/>
  <c r="R37" s="1"/>
  <c r="S37" s="1"/>
  <c r="N37" i="21"/>
  <c r="L49"/>
  <c r="P49" s="1"/>
  <c r="Q49" s="1"/>
  <c r="N32" i="22"/>
  <c r="N59"/>
  <c r="R59" s="1"/>
  <c r="S59" s="1"/>
  <c r="L65" i="21"/>
  <c r="N57" i="24"/>
  <c r="R57" s="1"/>
  <c r="S57" s="1"/>
  <c r="O22"/>
  <c r="R22" s="1"/>
  <c r="S22" s="1"/>
  <c r="N23"/>
  <c r="R23" s="1"/>
  <c r="S23" s="1"/>
  <c r="R56" i="25"/>
  <c r="S56" s="1"/>
  <c r="R47"/>
  <c r="S47" s="1"/>
  <c r="R22"/>
  <c r="S22" s="1"/>
  <c r="P68"/>
  <c r="Q68" s="1"/>
  <c r="R58"/>
  <c r="S58" s="1"/>
  <c r="P56"/>
  <c r="Q56" s="1"/>
  <c r="P47"/>
  <c r="Q47" s="1"/>
  <c r="P38"/>
  <c r="Q38" s="1"/>
  <c r="R53"/>
  <c r="S53" s="1"/>
  <c r="R64"/>
  <c r="S64" s="1"/>
  <c r="R55"/>
  <c r="S55" s="1"/>
  <c r="R46"/>
  <c r="S46" s="1"/>
  <c r="R50"/>
  <c r="S50" s="1"/>
  <c r="P44"/>
  <c r="Q44" s="1"/>
  <c r="P62"/>
  <c r="Q62" s="1"/>
  <c r="R60" i="8"/>
  <c r="S60" s="1"/>
  <c r="O52" i="13"/>
  <c r="R52" s="1"/>
  <c r="L20" i="16"/>
  <c r="P20" s="1"/>
  <c r="Q20" s="1"/>
  <c r="O61"/>
  <c r="M21" i="21"/>
  <c r="N30"/>
  <c r="R30" s="1"/>
  <c r="S30" s="1"/>
  <c r="N49" i="24"/>
  <c r="R49" s="1"/>
  <c r="S49" s="1"/>
  <c r="P53" i="8"/>
  <c r="Q53" s="1"/>
  <c r="N39" i="13"/>
  <c r="L55" i="16"/>
  <c r="L34" i="21"/>
  <c r="L36" i="24"/>
  <c r="P36" s="1"/>
  <c r="Q36" s="1"/>
  <c r="L49" i="13"/>
  <c r="P49" s="1"/>
  <c r="N37" i="16"/>
  <c r="R37" s="1"/>
  <c r="S37" s="1"/>
  <c r="N57"/>
  <c r="M41"/>
  <c r="P41" s="1"/>
  <c r="Q41" s="1"/>
  <c r="O26"/>
  <c r="M20" i="17"/>
  <c r="L37"/>
  <c r="P37" s="1"/>
  <c r="Q37" s="1"/>
  <c r="N20" i="19"/>
  <c r="R20" s="1"/>
  <c r="S20" s="1"/>
  <c r="N31" i="21"/>
  <c r="O27"/>
  <c r="M69" i="22"/>
  <c r="O67" i="24"/>
  <c r="R67" s="1"/>
  <c r="S67" s="1"/>
  <c r="L45"/>
  <c r="P45" s="1"/>
  <c r="Q45" s="1"/>
  <c r="N20"/>
  <c r="R20" s="1"/>
  <c r="S20" s="1"/>
  <c r="L64"/>
  <c r="P64" s="1"/>
  <c r="Q64" s="1"/>
  <c r="N37"/>
  <c r="R37" s="1"/>
  <c r="S37" s="1"/>
  <c r="P51" i="25"/>
  <c r="Q51" s="1"/>
  <c r="P26"/>
  <c r="R20"/>
  <c r="S20" s="1"/>
  <c r="P45"/>
  <c r="Q45" s="1"/>
  <c r="P65"/>
  <c r="Q65" s="1"/>
  <c r="R29"/>
  <c r="S29" s="1"/>
  <c r="P66"/>
  <c r="Q66" s="1"/>
  <c r="R60"/>
  <c r="S60" s="1"/>
  <c r="R51"/>
  <c r="S51" s="1"/>
  <c r="P32"/>
  <c r="Q32" s="1"/>
  <c r="P69"/>
  <c r="N40" i="13"/>
  <c r="R40" s="1"/>
  <c r="S40" s="1"/>
  <c r="L35" i="16"/>
  <c r="P35" s="1"/>
  <c r="Q35" s="1"/>
  <c r="O34" i="17"/>
  <c r="O52" i="19"/>
  <c r="M31" i="20"/>
  <c r="P26" i="21"/>
  <c r="Q26" s="1"/>
  <c r="O69"/>
  <c r="O66"/>
  <c r="N55"/>
  <c r="R55" s="1"/>
  <c r="S55" s="1"/>
  <c r="N21" i="22"/>
  <c r="L28"/>
  <c r="P28" s="1"/>
  <c r="Q28" s="1"/>
  <c r="O44" i="21"/>
  <c r="R20" i="23"/>
  <c r="S20" s="1"/>
  <c r="P63"/>
  <c r="Q63" s="1"/>
  <c r="M22" i="24"/>
  <c r="P22" s="1"/>
  <c r="Q22" s="1"/>
  <c r="P38"/>
  <c r="Q38" s="1"/>
  <c r="R24" i="25"/>
  <c r="S24" s="1"/>
  <c r="R54"/>
  <c r="P41"/>
  <c r="Q41" s="1"/>
  <c r="R26"/>
  <c r="S26" s="1"/>
  <c r="P24"/>
  <c r="Q24" s="1"/>
  <c r="P20"/>
  <c r="R41"/>
  <c r="S41" s="1"/>
  <c r="R32"/>
  <c r="S32" s="1"/>
  <c r="R23"/>
  <c r="S23" s="1"/>
  <c r="R21"/>
  <c r="S21" s="1"/>
  <c r="P27"/>
  <c r="Q27" s="1"/>
  <c r="R61"/>
  <c r="R69"/>
  <c r="S69" s="1"/>
  <c r="P39"/>
  <c r="Q39" s="1"/>
  <c r="P30"/>
  <c r="Q30" s="1"/>
  <c r="L59" i="13"/>
  <c r="P59" s="1"/>
  <c r="Q59" s="1"/>
  <c r="N25"/>
  <c r="N50" i="17"/>
  <c r="L39" i="21"/>
  <c r="L28"/>
  <c r="N57"/>
  <c r="R57" s="1"/>
  <c r="S57" s="1"/>
  <c r="L51"/>
  <c r="L20" i="22"/>
  <c r="P20" s="1"/>
  <c r="Q20" s="1"/>
  <c r="L61" i="24"/>
  <c r="P61" s="1"/>
  <c r="Q61" s="1"/>
  <c r="M50"/>
  <c r="P50" s="1"/>
  <c r="Q50" s="1"/>
  <c r="R55" i="8"/>
  <c r="S55" s="1"/>
  <c r="L29" i="17"/>
  <c r="P29" s="1"/>
  <c r="Q29" s="1"/>
  <c r="N61" i="19"/>
  <c r="O31" i="20"/>
  <c r="R31" s="1"/>
  <c r="S31" s="1"/>
  <c r="N31" i="22"/>
  <c r="R31" s="1"/>
  <c r="S31" s="1"/>
  <c r="L33" i="21"/>
  <c r="P24" i="23"/>
  <c r="Q24" s="1"/>
  <c r="O26" i="24"/>
  <c r="R26" s="1"/>
  <c r="S26" s="1"/>
  <c r="R65" i="25"/>
  <c r="S65" s="1"/>
  <c r="R40"/>
  <c r="R31"/>
  <c r="S31" s="1"/>
  <c r="R37"/>
  <c r="R42"/>
  <c r="P31"/>
  <c r="P22"/>
  <c r="R57"/>
  <c r="S57" s="1"/>
  <c r="R48"/>
  <c r="R39"/>
  <c r="S39" s="1"/>
  <c r="R34"/>
  <c r="P55"/>
  <c r="Q55" s="1"/>
  <c r="P46"/>
  <c r="P41" i="24"/>
  <c r="Q41" s="1"/>
  <c r="R65"/>
  <c r="S65" s="1"/>
  <c r="M33"/>
  <c r="P33" s="1"/>
  <c r="L24"/>
  <c r="P24" s="1"/>
  <c r="Q24" s="1"/>
  <c r="N55"/>
  <c r="R55" s="1"/>
  <c r="S55" s="1"/>
  <c r="L44"/>
  <c r="P44" s="1"/>
  <c r="Q44" s="1"/>
  <c r="M26"/>
  <c r="P26" s="1"/>
  <c r="Q26" s="1"/>
  <c r="M37"/>
  <c r="P37" s="1"/>
  <c r="R50"/>
  <c r="S50" s="1"/>
  <c r="R62"/>
  <c r="S62" s="1"/>
  <c r="P32"/>
  <c r="Q32" s="1"/>
  <c r="L52"/>
  <c r="P52" s="1"/>
  <c r="Q52" s="1"/>
  <c r="M55"/>
  <c r="P55" s="1"/>
  <c r="N40"/>
  <c r="R40" s="1"/>
  <c r="S40" s="1"/>
  <c r="O35"/>
  <c r="R35" s="1"/>
  <c r="S35" s="1"/>
  <c r="N61"/>
  <c r="R61" s="1"/>
  <c r="S61" s="1"/>
  <c r="L30"/>
  <c r="P30" s="1"/>
  <c r="Q30" s="1"/>
  <c r="N32"/>
  <c r="R32" s="1"/>
  <c r="S32" s="1"/>
  <c r="L27"/>
  <c r="P27" s="1"/>
  <c r="Q27" s="1"/>
  <c r="P47"/>
  <c r="Q47" s="1"/>
  <c r="P58"/>
  <c r="Q58" s="1"/>
  <c r="R56"/>
  <c r="S56" s="1"/>
  <c r="R27"/>
  <c r="S27" s="1"/>
  <c r="P40"/>
  <c r="Q40" s="1"/>
  <c r="P28" i="8"/>
  <c r="Q28" s="1"/>
  <c r="N21" i="16"/>
  <c r="M50"/>
  <c r="P50" s="1"/>
  <c r="Q50" s="1"/>
  <c r="M57"/>
  <c r="P57" s="1"/>
  <c r="Q57" s="1"/>
  <c r="L46"/>
  <c r="P46" s="1"/>
  <c r="Q46" s="1"/>
  <c r="N69" i="17"/>
  <c r="R69" s="1"/>
  <c r="S69" s="1"/>
  <c r="L67" i="19"/>
  <c r="O37" i="20"/>
  <c r="R37" s="1"/>
  <c r="S37" s="1"/>
  <c r="L58" i="22"/>
  <c r="P58" s="1"/>
  <c r="Q58" s="1"/>
  <c r="O27"/>
  <c r="R27" s="1"/>
  <c r="S27" s="1"/>
  <c r="O22"/>
  <c r="R22" s="1"/>
  <c r="S22" s="1"/>
  <c r="L60"/>
  <c r="P60" s="1"/>
  <c r="M43" i="21"/>
  <c r="R34" i="24"/>
  <c r="S34" s="1"/>
  <c r="M62" i="16"/>
  <c r="P62" s="1"/>
  <c r="N59" i="21"/>
  <c r="R59" s="1"/>
  <c r="S59" s="1"/>
  <c r="L29"/>
  <c r="N40" i="22"/>
  <c r="R40" s="1"/>
  <c r="S40" s="1"/>
  <c r="R36" i="23"/>
  <c r="S36" s="1"/>
  <c r="R26"/>
  <c r="S26" s="1"/>
  <c r="R46"/>
  <c r="S46" s="1"/>
  <c r="P25" i="24"/>
  <c r="Q25" s="1"/>
  <c r="P66" i="23"/>
  <c r="Q66" s="1"/>
  <c r="P40"/>
  <c r="Q40" s="1"/>
  <c r="R27"/>
  <c r="S27" s="1"/>
  <c r="M61" i="13"/>
  <c r="P61" s="1"/>
  <c r="Q61" s="1"/>
  <c r="L65" i="16"/>
  <c r="O60"/>
  <c r="R60" s="1"/>
  <c r="S60" s="1"/>
  <c r="M39"/>
  <c r="P39" s="1"/>
  <c r="Q39" s="1"/>
  <c r="L67"/>
  <c r="L67" i="20"/>
  <c r="P67" s="1"/>
  <c r="Q67" s="1"/>
  <c r="O62"/>
  <c r="N23" i="21"/>
  <c r="O64" i="22"/>
  <c r="R64" s="1"/>
  <c r="S64" s="1"/>
  <c r="L30" i="21"/>
  <c r="R45" i="23"/>
  <c r="S45" s="1"/>
  <c r="P43"/>
  <c r="Q43" s="1"/>
  <c r="R64" i="24"/>
  <c r="S64" s="1"/>
  <c r="O46" i="19"/>
  <c r="R46" s="1"/>
  <c r="S46" s="1"/>
  <c r="L36" i="20"/>
  <c r="R68" i="23"/>
  <c r="S68" s="1"/>
  <c r="R58"/>
  <c r="S58" s="1"/>
  <c r="P47"/>
  <c r="Q47" s="1"/>
  <c r="O28" i="21"/>
  <c r="R59" i="23"/>
  <c r="S59" s="1"/>
  <c r="P42" i="24"/>
  <c r="Q42" s="1"/>
  <c r="R52" i="23"/>
  <c r="S52" s="1"/>
  <c r="R41"/>
  <c r="S41" s="1"/>
  <c r="R29"/>
  <c r="S29" s="1"/>
  <c r="P26"/>
  <c r="Q26" s="1"/>
  <c r="P27"/>
  <c r="Q27" s="1"/>
  <c r="R42"/>
  <c r="S42" s="1"/>
  <c r="P31"/>
  <c r="Q31" s="1"/>
  <c r="R62"/>
  <c r="S62" s="1"/>
  <c r="P35"/>
  <c r="Q35" s="1"/>
  <c r="P61"/>
  <c r="Q61" s="1"/>
  <c r="P56"/>
  <c r="Q56" s="1"/>
  <c r="R43"/>
  <c r="S43" s="1"/>
  <c r="P51"/>
  <c r="Q51" s="1"/>
  <c r="P58"/>
  <c r="Q58" s="1"/>
  <c r="P48"/>
  <c r="Q48" s="1"/>
  <c r="P59"/>
  <c r="Q59" s="1"/>
  <c r="P37"/>
  <c r="Q37" s="1"/>
  <c r="R25"/>
  <c r="S25" s="1"/>
  <c r="P67"/>
  <c r="Q67" s="1"/>
  <c r="P29"/>
  <c r="Q29" s="1"/>
  <c r="O67" i="19"/>
  <c r="L63" i="20"/>
  <c r="P63" s="1"/>
  <c r="Q63" s="1"/>
  <c r="O63" i="22"/>
  <c r="R63" s="1"/>
  <c r="S63" s="1"/>
  <c r="L43" i="21"/>
  <c r="R24" i="23"/>
  <c r="S24" s="1"/>
  <c r="P60"/>
  <c r="Q60" s="1"/>
  <c r="R67"/>
  <c r="S67" s="1"/>
  <c r="P57"/>
  <c r="Q57" s="1"/>
  <c r="P64"/>
  <c r="Q64" s="1"/>
  <c r="R48"/>
  <c r="S48" s="1"/>
  <c r="R49"/>
  <c r="S49" s="1"/>
  <c r="R37"/>
  <c r="S37" s="1"/>
  <c r="P65"/>
  <c r="Q65" s="1"/>
  <c r="P53"/>
  <c r="Q53" s="1"/>
  <c r="R60"/>
  <c r="S60" s="1"/>
  <c r="R50"/>
  <c r="S50" s="1"/>
  <c r="N33" i="22"/>
  <c r="R33" s="1"/>
  <c r="S33" s="1"/>
  <c r="M34"/>
  <c r="P34" s="1"/>
  <c r="Q34" s="1"/>
  <c r="N67"/>
  <c r="R67" s="1"/>
  <c r="S67" s="1"/>
  <c r="R40" i="23"/>
  <c r="S40" s="1"/>
  <c r="R23"/>
  <c r="S23" s="1"/>
  <c r="P30"/>
  <c r="Q30" s="1"/>
  <c r="R64"/>
  <c r="S64" s="1"/>
  <c r="R47"/>
  <c r="S47" s="1"/>
  <c r="P36"/>
  <c r="Q36" s="1"/>
  <c r="R65"/>
  <c r="S65" s="1"/>
  <c r="R53"/>
  <c r="S53" s="1"/>
  <c r="P69"/>
  <c r="Q69" s="1"/>
  <c r="P39"/>
  <c r="P22"/>
  <c r="Q22" s="1"/>
  <c r="M45" i="19"/>
  <c r="P45" s="1"/>
  <c r="Q45" s="1"/>
  <c r="L21" i="20"/>
  <c r="P21" s="1"/>
  <c r="Q21" s="1"/>
  <c r="L52" i="22"/>
  <c r="P52" s="1"/>
  <c r="Q52" s="1"/>
  <c r="N50"/>
  <c r="R50" s="1"/>
  <c r="S50" s="1"/>
  <c r="P34" i="23"/>
  <c r="Q34" s="1"/>
  <c r="R56"/>
  <c r="S56" s="1"/>
  <c r="R39"/>
  <c r="S39" s="1"/>
  <c r="P28"/>
  <c r="Q28" s="1"/>
  <c r="P25"/>
  <c r="P42"/>
  <c r="Q42" s="1"/>
  <c r="P52"/>
  <c r="Q52" s="1"/>
  <c r="R69"/>
  <c r="S69" s="1"/>
  <c r="P21"/>
  <c r="Q21" s="1"/>
  <c r="R28"/>
  <c r="S28" s="1"/>
  <c r="P38"/>
  <c r="Q38" s="1"/>
  <c r="M45" i="20"/>
  <c r="P45" s="1"/>
  <c r="Q45" s="1"/>
  <c r="M64" i="22"/>
  <c r="P64" s="1"/>
  <c r="N60"/>
  <c r="R60" s="1"/>
  <c r="S60" s="1"/>
  <c r="P50" i="23"/>
  <c r="Q50" s="1"/>
  <c r="R55"/>
  <c r="S55" s="1"/>
  <c r="P44"/>
  <c r="Q44" s="1"/>
  <c r="P41"/>
  <c r="Q41" s="1"/>
  <c r="R32"/>
  <c r="P68"/>
  <c r="Q68" s="1"/>
  <c r="R33"/>
  <c r="S33" s="1"/>
  <c r="R44"/>
  <c r="S44" s="1"/>
  <c r="R34"/>
  <c r="S34" s="1"/>
  <c r="P54"/>
  <c r="Q54" s="1"/>
  <c r="N43" i="22"/>
  <c r="R43" s="1"/>
  <c r="S43" s="1"/>
  <c r="L37"/>
  <c r="P37" s="1"/>
  <c r="Q37" s="1"/>
  <c r="P32"/>
  <c r="Q32" s="1"/>
  <c r="M53"/>
  <c r="O39"/>
  <c r="R39" s="1"/>
  <c r="S39" s="1"/>
  <c r="N49"/>
  <c r="R49" s="1"/>
  <c r="S49" s="1"/>
  <c r="P26"/>
  <c r="Q26" s="1"/>
  <c r="M39"/>
  <c r="P39" s="1"/>
  <c r="Q39" s="1"/>
  <c r="M65"/>
  <c r="P65" s="1"/>
  <c r="O66"/>
  <c r="R66" s="1"/>
  <c r="S66" s="1"/>
  <c r="N38"/>
  <c r="R38" s="1"/>
  <c r="S38" s="1"/>
  <c r="R47"/>
  <c r="S47" s="1"/>
  <c r="O55"/>
  <c r="R55" s="1"/>
  <c r="S55" s="1"/>
  <c r="N42"/>
  <c r="R42" s="1"/>
  <c r="S42" s="1"/>
  <c r="P54"/>
  <c r="Q54" s="1"/>
  <c r="L48"/>
  <c r="P48" s="1"/>
  <c r="O37"/>
  <c r="R37" s="1"/>
  <c r="S37" s="1"/>
  <c r="O57"/>
  <c r="R57" s="1"/>
  <c r="M40"/>
  <c r="M36"/>
  <c r="P36" s="1"/>
  <c r="Q36" s="1"/>
  <c r="O34"/>
  <c r="R34" s="1"/>
  <c r="S34" s="1"/>
  <c r="R33" i="8"/>
  <c r="S33" s="1"/>
  <c r="M22" i="13"/>
  <c r="P22" s="1"/>
  <c r="Q22" s="1"/>
  <c r="L60"/>
  <c r="P60" s="1"/>
  <c r="Q60" s="1"/>
  <c r="N29" i="19"/>
  <c r="R29" s="1"/>
  <c r="S29" s="1"/>
  <c r="L62"/>
  <c r="P62" s="1"/>
  <c r="Q62" s="1"/>
  <c r="O64" i="20"/>
  <c r="R64" s="1"/>
  <c r="S64" s="1"/>
  <c r="O28"/>
  <c r="R28" s="1"/>
  <c r="R48" i="21"/>
  <c r="S48" s="1"/>
  <c r="O69" i="22"/>
  <c r="R69" s="1"/>
  <c r="L33"/>
  <c r="P33" s="1"/>
  <c r="Q33" s="1"/>
  <c r="L21"/>
  <c r="P21" s="1"/>
  <c r="O54"/>
  <c r="R54" s="1"/>
  <c r="O23"/>
  <c r="R23" s="1"/>
  <c r="R35"/>
  <c r="S35" s="1"/>
  <c r="O61"/>
  <c r="L67"/>
  <c r="P67" s="1"/>
  <c r="Q67" s="1"/>
  <c r="L41"/>
  <c r="P41" s="1"/>
  <c r="Q41" s="1"/>
  <c r="M29"/>
  <c r="P29" s="1"/>
  <c r="N68"/>
  <c r="N58"/>
  <c r="R58" s="1"/>
  <c r="S58" s="1"/>
  <c r="L47"/>
  <c r="P47" s="1"/>
  <c r="Q47" s="1"/>
  <c r="L30"/>
  <c r="P30" s="1"/>
  <c r="Q30" s="1"/>
  <c r="L39" i="13"/>
  <c r="P39" s="1"/>
  <c r="Q39" s="1"/>
  <c r="L25" i="20"/>
  <c r="P25" s="1"/>
  <c r="Q25" s="1"/>
  <c r="M44"/>
  <c r="P44" s="1"/>
  <c r="Q44" s="1"/>
  <c r="R21" i="22"/>
  <c r="S21" s="1"/>
  <c r="L22"/>
  <c r="P22" s="1"/>
  <c r="N56"/>
  <c r="R56" s="1"/>
  <c r="S56" s="1"/>
  <c r="O51"/>
  <c r="R51" s="1"/>
  <c r="N25"/>
  <c r="R25" s="1"/>
  <c r="S25" s="1"/>
  <c r="M57"/>
  <c r="M45"/>
  <c r="P45" s="1"/>
  <c r="N20"/>
  <c r="R20" s="1"/>
  <c r="S20" s="1"/>
  <c r="L63"/>
  <c r="P63" s="1"/>
  <c r="Q63" s="1"/>
  <c r="N30"/>
  <c r="R30" s="1"/>
  <c r="S30" s="1"/>
  <c r="R67" i="8"/>
  <c r="S67" s="1"/>
  <c r="R20"/>
  <c r="S20" s="1"/>
  <c r="O41" i="13"/>
  <c r="R41" s="1"/>
  <c r="S41" s="1"/>
  <c r="L52" i="16"/>
  <c r="P52" s="1"/>
  <c r="N34"/>
  <c r="R34" s="1"/>
  <c r="S34" s="1"/>
  <c r="L25"/>
  <c r="P25" s="1"/>
  <c r="Q25" s="1"/>
  <c r="M35" i="20"/>
  <c r="P35" s="1"/>
  <c r="Q35" s="1"/>
  <c r="N20"/>
  <c r="R20" s="1"/>
  <c r="S20" s="1"/>
  <c r="M59" i="22"/>
  <c r="P59" s="1"/>
  <c r="N28"/>
  <c r="R28" s="1"/>
  <c r="L55"/>
  <c r="L38"/>
  <c r="L50"/>
  <c r="L24"/>
  <c r="P24" s="1"/>
  <c r="Q24" s="1"/>
  <c r="M44"/>
  <c r="N41"/>
  <c r="R41" s="1"/>
  <c r="N29"/>
  <c r="R29" s="1"/>
  <c r="S29" s="1"/>
  <c r="L46"/>
  <c r="P46" s="1"/>
  <c r="M55"/>
  <c r="M38"/>
  <c r="M50"/>
  <c r="L44"/>
  <c r="L35"/>
  <c r="P35" s="1"/>
  <c r="M61"/>
  <c r="N36"/>
  <c r="R36" s="1"/>
  <c r="N26"/>
  <c r="R26" s="1"/>
  <c r="S26" s="1"/>
  <c r="L62"/>
  <c r="P62" s="1"/>
  <c r="Q62" s="1"/>
  <c r="N46"/>
  <c r="R46" s="1"/>
  <c r="S46" s="1"/>
  <c r="O46" i="20"/>
  <c r="R46" s="1"/>
  <c r="S46" s="1"/>
  <c r="M22"/>
  <c r="P22" s="1"/>
  <c r="Q22" s="1"/>
  <c r="R44" i="22"/>
  <c r="S44" s="1"/>
  <c r="N24"/>
  <c r="R24" s="1"/>
  <c r="S24" s="1"/>
  <c r="N45"/>
  <c r="R45" s="1"/>
  <c r="S45" s="1"/>
  <c r="L57" i="19"/>
  <c r="P57" s="1"/>
  <c r="L42" i="22"/>
  <c r="P42" s="1"/>
  <c r="Q42" s="1"/>
  <c r="L27"/>
  <c r="M25"/>
  <c r="N52"/>
  <c r="R52" s="1"/>
  <c r="L31"/>
  <c r="N62"/>
  <c r="R62" s="1"/>
  <c r="S62" s="1"/>
  <c r="L30" i="19"/>
  <c r="P30" s="1"/>
  <c r="Q30" s="1"/>
  <c r="N32" i="20"/>
  <c r="R32" s="1"/>
  <c r="S32" s="1"/>
  <c r="O43"/>
  <c r="R43" s="1"/>
  <c r="S43" s="1"/>
  <c r="R32" i="22"/>
  <c r="S32" s="1"/>
  <c r="L68"/>
  <c r="P68" s="1"/>
  <c r="M27"/>
  <c r="P69"/>
  <c r="Q69" s="1"/>
  <c r="L23"/>
  <c r="P23" s="1"/>
  <c r="Q23" s="1"/>
  <c r="L56"/>
  <c r="P56" s="1"/>
  <c r="Q56" s="1"/>
  <c r="L25"/>
  <c r="M31"/>
  <c r="R20" i="21"/>
  <c r="S20" s="1"/>
  <c r="P25"/>
  <c r="Q25" s="1"/>
  <c r="P57" i="17"/>
  <c r="Q57" s="1"/>
  <c r="P45"/>
  <c r="Q45" s="1"/>
  <c r="P26"/>
  <c r="Q26" s="1"/>
  <c r="N63" i="20"/>
  <c r="R63" s="1"/>
  <c r="S63" s="1"/>
  <c r="O41" i="19"/>
  <c r="R41" s="1"/>
  <c r="S41" s="1"/>
  <c r="N58" i="20"/>
  <c r="R58" s="1"/>
  <c r="S58" s="1"/>
  <c r="P24" i="21"/>
  <c r="Q24" s="1"/>
  <c r="O58" i="16"/>
  <c r="R58" s="1"/>
  <c r="L51" i="19"/>
  <c r="P51" s="1"/>
  <c r="Q51" s="1"/>
  <c r="O26"/>
  <c r="R26" s="1"/>
  <c r="S26" s="1"/>
  <c r="O52" i="20"/>
  <c r="R52" s="1"/>
  <c r="S52" s="1"/>
  <c r="L30"/>
  <c r="P30" s="1"/>
  <c r="Q30" s="1"/>
  <c r="O66"/>
  <c r="P40" i="21"/>
  <c r="Q40" s="1"/>
  <c r="O67" i="13"/>
  <c r="L40" i="16"/>
  <c r="P40" s="1"/>
  <c r="Q40" s="1"/>
  <c r="N33" i="20"/>
  <c r="R33" s="1"/>
  <c r="S33" s="1"/>
  <c r="L33"/>
  <c r="P33" s="1"/>
  <c r="Q33" s="1"/>
  <c r="O60"/>
  <c r="R60" s="1"/>
  <c r="S60" s="1"/>
  <c r="P56" i="21"/>
  <c r="Q56" s="1"/>
  <c r="M48" i="20"/>
  <c r="P48" s="1"/>
  <c r="Q48" s="1"/>
  <c r="N49"/>
  <c r="R49" s="1"/>
  <c r="S49" s="1"/>
  <c r="N50"/>
  <c r="R50" s="1"/>
  <c r="S50" s="1"/>
  <c r="L51"/>
  <c r="P51" s="1"/>
  <c r="Q51" s="1"/>
  <c r="N21"/>
  <c r="R21" s="1"/>
  <c r="S21" s="1"/>
  <c r="M53"/>
  <c r="P53" s="1"/>
  <c r="Q53" s="1"/>
  <c r="O30"/>
  <c r="R30" s="1"/>
  <c r="S30" s="1"/>
  <c r="N59"/>
  <c r="R59" s="1"/>
  <c r="S59" s="1"/>
  <c r="L59"/>
  <c r="P59" s="1"/>
  <c r="N42"/>
  <c r="R42" s="1"/>
  <c r="S42" s="1"/>
  <c r="L32"/>
  <c r="P32" s="1"/>
  <c r="P38"/>
  <c r="Q38" s="1"/>
  <c r="O23"/>
  <c r="R23" s="1"/>
  <c r="P31"/>
  <c r="Q31" s="1"/>
  <c r="N34"/>
  <c r="R34" s="1"/>
  <c r="S34" s="1"/>
  <c r="N55"/>
  <c r="R55" s="1"/>
  <c r="S55" s="1"/>
  <c r="N65"/>
  <c r="R65" s="1"/>
  <c r="S65" s="1"/>
  <c r="M50"/>
  <c r="P50" s="1"/>
  <c r="Q50" s="1"/>
  <c r="O36"/>
  <c r="R36" s="1"/>
  <c r="S36" s="1"/>
  <c r="N48"/>
  <c r="R48" s="1"/>
  <c r="S48" s="1"/>
  <c r="N56" i="16"/>
  <c r="R56" s="1"/>
  <c r="S56" s="1"/>
  <c r="N52"/>
  <c r="R52" s="1"/>
  <c r="S52" s="1"/>
  <c r="L41" i="19"/>
  <c r="P41" s="1"/>
  <c r="L41" i="20"/>
  <c r="L29"/>
  <c r="N68"/>
  <c r="R68" s="1"/>
  <c r="L47"/>
  <c r="M58"/>
  <c r="P58" s="1"/>
  <c r="L68"/>
  <c r="P68" s="1"/>
  <c r="Q68" s="1"/>
  <c r="O27"/>
  <c r="R27" s="1"/>
  <c r="N69"/>
  <c r="R69" s="1"/>
  <c r="S69" s="1"/>
  <c r="M27"/>
  <c r="P27" s="1"/>
  <c r="L69"/>
  <c r="P69" s="1"/>
  <c r="Q69" s="1"/>
  <c r="N44"/>
  <c r="R44" s="1"/>
  <c r="S44" s="1"/>
  <c r="M54"/>
  <c r="P54" s="1"/>
  <c r="N38"/>
  <c r="R38" s="1"/>
  <c r="S38" s="1"/>
  <c r="M66"/>
  <c r="P66" s="1"/>
  <c r="M40"/>
  <c r="P40" s="1"/>
  <c r="O24"/>
  <c r="M60"/>
  <c r="O67"/>
  <c r="N41"/>
  <c r="R41" s="1"/>
  <c r="S41" s="1"/>
  <c r="N29"/>
  <c r="R29" s="1"/>
  <c r="S29" s="1"/>
  <c r="M68" i="16"/>
  <c r="P68" s="1"/>
  <c r="Q68" s="1"/>
  <c r="L30"/>
  <c r="P30" s="1"/>
  <c r="Q30" s="1"/>
  <c r="N35" i="19"/>
  <c r="R35" s="1"/>
  <c r="S35" s="1"/>
  <c r="N36"/>
  <c r="R36" s="1"/>
  <c r="S36" s="1"/>
  <c r="M41" i="20"/>
  <c r="M29"/>
  <c r="M47"/>
  <c r="L43"/>
  <c r="L56"/>
  <c r="N40"/>
  <c r="R40" s="1"/>
  <c r="S40" s="1"/>
  <c r="M43"/>
  <c r="L23"/>
  <c r="P23" s="1"/>
  <c r="Q23" s="1"/>
  <c r="N54"/>
  <c r="R54" s="1"/>
  <c r="S54" s="1"/>
  <c r="M56"/>
  <c r="N57"/>
  <c r="R57" s="1"/>
  <c r="S57" s="1"/>
  <c r="N45"/>
  <c r="R45" s="1"/>
  <c r="S45" s="1"/>
  <c r="O28" i="13"/>
  <c r="R28" s="1"/>
  <c r="S28" s="1"/>
  <c r="M46" i="20"/>
  <c r="P46" s="1"/>
  <c r="L64"/>
  <c r="P64" s="1"/>
  <c r="Q64" s="1"/>
  <c r="L20"/>
  <c r="P20" s="1"/>
  <c r="Q20" s="1"/>
  <c r="M49"/>
  <c r="M37"/>
  <c r="L34"/>
  <c r="P34" s="1"/>
  <c r="Q34" s="1"/>
  <c r="N56"/>
  <c r="R56" s="1"/>
  <c r="S56" s="1"/>
  <c r="N39"/>
  <c r="R39" s="1"/>
  <c r="S39" s="1"/>
  <c r="L28"/>
  <c r="N23" i="13"/>
  <c r="R23" s="1"/>
  <c r="S23" s="1"/>
  <c r="M61" i="20"/>
  <c r="P61" s="1"/>
  <c r="R26"/>
  <c r="S26" s="1"/>
  <c r="M62"/>
  <c r="P62" s="1"/>
  <c r="M26"/>
  <c r="P26" s="1"/>
  <c r="P36"/>
  <c r="Q36" s="1"/>
  <c r="L39"/>
  <c r="P39" s="1"/>
  <c r="M28"/>
  <c r="O35"/>
  <c r="R35" s="1"/>
  <c r="N61"/>
  <c r="R61" s="1"/>
  <c r="S61" s="1"/>
  <c r="M24"/>
  <c r="P24" s="1"/>
  <c r="M42"/>
  <c r="P42" s="1"/>
  <c r="M52"/>
  <c r="N53"/>
  <c r="R53" s="1"/>
  <c r="S53" s="1"/>
  <c r="L65"/>
  <c r="P65" s="1"/>
  <c r="L55"/>
  <c r="P55" s="1"/>
  <c r="N22"/>
  <c r="R22" s="1"/>
  <c r="S22" s="1"/>
  <c r="O51"/>
  <c r="R51" s="1"/>
  <c r="N25"/>
  <c r="R25" s="1"/>
  <c r="S25" s="1"/>
  <c r="O36" i="16"/>
  <c r="R36" s="1"/>
  <c r="S36" s="1"/>
  <c r="N25" i="19"/>
  <c r="R25" s="1"/>
  <c r="S25" s="1"/>
  <c r="N68"/>
  <c r="R68" s="1"/>
  <c r="S68" s="1"/>
  <c r="N50"/>
  <c r="R50" s="1"/>
  <c r="S50" s="1"/>
  <c r="N58"/>
  <c r="R58" s="1"/>
  <c r="S58" s="1"/>
  <c r="O51"/>
  <c r="R51" s="1"/>
  <c r="S51" s="1"/>
  <c r="L25"/>
  <c r="P25" s="1"/>
  <c r="Q25" s="1"/>
  <c r="O33"/>
  <c r="R33" s="1"/>
  <c r="O65"/>
  <c r="R65" s="1"/>
  <c r="O48"/>
  <c r="R48" s="1"/>
  <c r="S48" s="1"/>
  <c r="N22"/>
  <c r="R22" s="1"/>
  <c r="S22" s="1"/>
  <c r="N23"/>
  <c r="R23" s="1"/>
  <c r="S23" s="1"/>
  <c r="N43"/>
  <c r="R43" s="1"/>
  <c r="S43" s="1"/>
  <c r="N54"/>
  <c r="R54" s="1"/>
  <c r="S54" s="1"/>
  <c r="N55"/>
  <c r="R55" s="1"/>
  <c r="S55" s="1"/>
  <c r="M47"/>
  <c r="P47" s="1"/>
  <c r="Q47" s="1"/>
  <c r="L68"/>
  <c r="P68" s="1"/>
  <c r="Q68" s="1"/>
  <c r="L63"/>
  <c r="P63" s="1"/>
  <c r="Q63" s="1"/>
  <c r="N30"/>
  <c r="R30" s="1"/>
  <c r="S30" s="1"/>
  <c r="O24"/>
  <c r="R24" s="1"/>
  <c r="L24"/>
  <c r="P24" s="1"/>
  <c r="L27"/>
  <c r="P27" s="1"/>
  <c r="Q27" s="1"/>
  <c r="L23"/>
  <c r="P23" s="1"/>
  <c r="Q23" s="1"/>
  <c r="N51" i="16"/>
  <c r="R51" s="1"/>
  <c r="S51" s="1"/>
  <c r="M63"/>
  <c r="P63" s="1"/>
  <c r="Q63" s="1"/>
  <c r="O57" i="19"/>
  <c r="R57" s="1"/>
  <c r="O42"/>
  <c r="R42" s="1"/>
  <c r="O62"/>
  <c r="R62" s="1"/>
  <c r="O64"/>
  <c r="R64" s="1"/>
  <c r="O47"/>
  <c r="R47" s="1"/>
  <c r="N27"/>
  <c r="R27" s="1"/>
  <c r="S27" s="1"/>
  <c r="O69"/>
  <c r="R69" s="1"/>
  <c r="N44"/>
  <c r="R44" s="1"/>
  <c r="S44" s="1"/>
  <c r="N34"/>
  <c r="R34" s="1"/>
  <c r="S34" s="1"/>
  <c r="L54"/>
  <c r="N38"/>
  <c r="R38" s="1"/>
  <c r="S38" s="1"/>
  <c r="L34"/>
  <c r="P34" s="1"/>
  <c r="Q34" s="1"/>
  <c r="N56"/>
  <c r="R56" s="1"/>
  <c r="S56" s="1"/>
  <c r="N39"/>
  <c r="R39" s="1"/>
  <c r="S39" s="1"/>
  <c r="R32" i="16"/>
  <c r="S32" s="1"/>
  <c r="R61" i="19"/>
  <c r="S61" s="1"/>
  <c r="L42"/>
  <c r="P42" s="1"/>
  <c r="Q42" s="1"/>
  <c r="N63"/>
  <c r="R63" s="1"/>
  <c r="S63" s="1"/>
  <c r="L52"/>
  <c r="P52" s="1"/>
  <c r="Q52" s="1"/>
  <c r="N21"/>
  <c r="R21" s="1"/>
  <c r="S21" s="1"/>
  <c r="L65"/>
  <c r="P65" s="1"/>
  <c r="Q65" s="1"/>
  <c r="M53"/>
  <c r="P53" s="1"/>
  <c r="M54"/>
  <c r="L28"/>
  <c r="P28" s="1"/>
  <c r="Q28" s="1"/>
  <c r="M32"/>
  <c r="P32" s="1"/>
  <c r="N60"/>
  <c r="R60" s="1"/>
  <c r="L50"/>
  <c r="P50" s="1"/>
  <c r="Q50" s="1"/>
  <c r="L44"/>
  <c r="P44" s="1"/>
  <c r="Q44" s="1"/>
  <c r="P67"/>
  <c r="Q67" s="1"/>
  <c r="L48"/>
  <c r="P48" s="1"/>
  <c r="Q48" s="1"/>
  <c r="N32"/>
  <c r="R32" s="1"/>
  <c r="S32" s="1"/>
  <c r="O59"/>
  <c r="N49"/>
  <c r="R49" s="1"/>
  <c r="S49" s="1"/>
  <c r="N37"/>
  <c r="R37" s="1"/>
  <c r="S37" s="1"/>
  <c r="N22" i="13"/>
  <c r="R22" s="1"/>
  <c r="O28" i="17"/>
  <c r="R28" s="1"/>
  <c r="S28" s="1"/>
  <c r="L29" i="19"/>
  <c r="P29" s="1"/>
  <c r="M46"/>
  <c r="P46" s="1"/>
  <c r="M58"/>
  <c r="P58" s="1"/>
  <c r="L69"/>
  <c r="P69" s="1"/>
  <c r="N66"/>
  <c r="R66" s="1"/>
  <c r="S66" s="1"/>
  <c r="L39"/>
  <c r="P39" s="1"/>
  <c r="Q39" s="1"/>
  <c r="M22"/>
  <c r="P22" s="1"/>
  <c r="L66"/>
  <c r="M40"/>
  <c r="P40" s="1"/>
  <c r="L60"/>
  <c r="P60" s="1"/>
  <c r="Q60" s="1"/>
  <c r="L64"/>
  <c r="N31"/>
  <c r="R31" s="1"/>
  <c r="S31" s="1"/>
  <c r="M20"/>
  <c r="N53"/>
  <c r="R53" s="1"/>
  <c r="S53" s="1"/>
  <c r="M43"/>
  <c r="M21"/>
  <c r="M66"/>
  <c r="R67"/>
  <c r="M64"/>
  <c r="L20"/>
  <c r="L43"/>
  <c r="L33"/>
  <c r="P33" s="1"/>
  <c r="Q33" s="1"/>
  <c r="L21"/>
  <c r="N28"/>
  <c r="R28" s="1"/>
  <c r="S28" s="1"/>
  <c r="N40"/>
  <c r="R40" s="1"/>
  <c r="S40" s="1"/>
  <c r="R64" i="17"/>
  <c r="S64" s="1"/>
  <c r="R47"/>
  <c r="S47" s="1"/>
  <c r="P36"/>
  <c r="Q36" s="1"/>
  <c r="M35" i="19"/>
  <c r="M61"/>
  <c r="P61" s="1"/>
  <c r="R52"/>
  <c r="L31"/>
  <c r="P31" s="1"/>
  <c r="L26"/>
  <c r="P26" s="1"/>
  <c r="L36"/>
  <c r="P36" s="1"/>
  <c r="L59"/>
  <c r="P59" s="1"/>
  <c r="Q59" s="1"/>
  <c r="M49"/>
  <c r="M37"/>
  <c r="M55"/>
  <c r="M38"/>
  <c r="L56"/>
  <c r="P56" s="1"/>
  <c r="P50" i="13"/>
  <c r="Q50" s="1"/>
  <c r="P26" i="14"/>
  <c r="N38" i="16"/>
  <c r="R38" s="1"/>
  <c r="N24"/>
  <c r="R24" s="1"/>
  <c r="S24" s="1"/>
  <c r="M45"/>
  <c r="P45" s="1"/>
  <c r="Q45" s="1"/>
  <c r="O46" i="13"/>
  <c r="R46" s="1"/>
  <c r="S46" s="1"/>
  <c r="P61" i="8"/>
  <c r="Q61" s="1"/>
  <c r="O54" i="13"/>
  <c r="R54" s="1"/>
  <c r="S54" s="1"/>
  <c r="L26"/>
  <c r="O43" i="16"/>
  <c r="R43" s="1"/>
  <c r="M33"/>
  <c r="P33" s="1"/>
  <c r="O41"/>
  <c r="R41" s="1"/>
  <c r="S41" s="1"/>
  <c r="N28"/>
  <c r="R28" s="1"/>
  <c r="S28" s="1"/>
  <c r="P48"/>
  <c r="Q48" s="1"/>
  <c r="P50" i="17"/>
  <c r="Q50" s="1"/>
  <c r="P24"/>
  <c r="Q24" s="1"/>
  <c r="R35"/>
  <c r="S35" s="1"/>
  <c r="R27" i="13"/>
  <c r="S27" s="1"/>
  <c r="R50" i="16"/>
  <c r="S50" s="1"/>
  <c r="P27"/>
  <c r="Q27" s="1"/>
  <c r="R67" i="17"/>
  <c r="S67" s="1"/>
  <c r="R55" i="16"/>
  <c r="S55" s="1"/>
  <c r="L30" i="13"/>
  <c r="P30" s="1"/>
  <c r="Q30" s="1"/>
  <c r="O37"/>
  <c r="R37" s="1"/>
  <c r="S37" s="1"/>
  <c r="P62" i="8"/>
  <c r="Q62" s="1"/>
  <c r="R64"/>
  <c r="S64" s="1"/>
  <c r="P46"/>
  <c r="P59"/>
  <c r="Q59" s="1"/>
  <c r="R49"/>
  <c r="S49" s="1"/>
  <c r="M43" i="13"/>
  <c r="P43" s="1"/>
  <c r="Q43" s="1"/>
  <c r="L66"/>
  <c r="P66" s="1"/>
  <c r="Q66" s="1"/>
  <c r="P25" i="17"/>
  <c r="Q25" s="1"/>
  <c r="R33"/>
  <c r="S33" s="1"/>
  <c r="R48" i="16"/>
  <c r="S48" s="1"/>
  <c r="R65"/>
  <c r="S65" s="1"/>
  <c r="R53"/>
  <c r="S53" s="1"/>
  <c r="P43"/>
  <c r="Q43" s="1"/>
  <c r="R66"/>
  <c r="S66" s="1"/>
  <c r="P66"/>
  <c r="Q66" s="1"/>
  <c r="P64" i="14"/>
  <c r="P33"/>
  <c r="Q33" s="1"/>
  <c r="P21"/>
  <c r="Q21" s="1"/>
  <c r="P22"/>
  <c r="Q22" s="1"/>
  <c r="P66"/>
  <c r="Q66" s="1"/>
  <c r="R51"/>
  <c r="S51" s="1"/>
  <c r="P55" i="15"/>
  <c r="Q55" s="1"/>
  <c r="P56"/>
  <c r="Q56" s="1"/>
  <c r="R67"/>
  <c r="S67" s="1"/>
  <c r="P45"/>
  <c r="Q45" s="1"/>
  <c r="R52" i="17"/>
  <c r="S52" s="1"/>
  <c r="R42"/>
  <c r="S42" s="1"/>
  <c r="P31"/>
  <c r="Q31" s="1"/>
  <c r="R62"/>
  <c r="S62" s="1"/>
  <c r="R63"/>
  <c r="S63" s="1"/>
  <c r="R66"/>
  <c r="S66" s="1"/>
  <c r="P39"/>
  <c r="Q39" s="1"/>
  <c r="P22"/>
  <c r="Q22" s="1"/>
  <c r="P66"/>
  <c r="Q66" s="1"/>
  <c r="R24"/>
  <c r="S24" s="1"/>
  <c r="R25"/>
  <c r="S25" s="1"/>
  <c r="P53"/>
  <c r="Q53" s="1"/>
  <c r="P55"/>
  <c r="Q55" s="1"/>
  <c r="P38"/>
  <c r="Q38" s="1"/>
  <c r="R22"/>
  <c r="S22" s="1"/>
  <c r="R40"/>
  <c r="S40" s="1"/>
  <c r="R23"/>
  <c r="S23" s="1"/>
  <c r="P69"/>
  <c r="Q69" s="1"/>
  <c r="P28"/>
  <c r="Q28" s="1"/>
  <c r="P48"/>
  <c r="Q48" s="1"/>
  <c r="P43"/>
  <c r="Q43" s="1"/>
  <c r="R50"/>
  <c r="S50" s="1"/>
  <c r="R54"/>
  <c r="S54" s="1"/>
  <c r="R31"/>
  <c r="S31" s="1"/>
  <c r="R49"/>
  <c r="S49" s="1"/>
  <c r="P49"/>
  <c r="Q49" s="1"/>
  <c r="O60" i="13"/>
  <c r="R60" s="1"/>
  <c r="S60" s="1"/>
  <c r="P38" i="8"/>
  <c r="Q38" s="1"/>
  <c r="P56" i="17"/>
  <c r="Q56" s="1"/>
  <c r="P41"/>
  <c r="R36"/>
  <c r="R26"/>
  <c r="S26" s="1"/>
  <c r="P62"/>
  <c r="Q62" s="1"/>
  <c r="R46"/>
  <c r="S46" s="1"/>
  <c r="R43"/>
  <c r="S43" s="1"/>
  <c r="P34"/>
  <c r="P42"/>
  <c r="Q42" s="1"/>
  <c r="P32"/>
  <c r="P33"/>
  <c r="Q33" s="1"/>
  <c r="P36" i="8"/>
  <c r="Q36" s="1"/>
  <c r="N31" i="13"/>
  <c r="R31" s="1"/>
  <c r="S31" s="1"/>
  <c r="P40" i="15"/>
  <c r="Q40" s="1"/>
  <c r="R51"/>
  <c r="S51" s="1"/>
  <c r="R47" i="16"/>
  <c r="S47" s="1"/>
  <c r="P36"/>
  <c r="Q36" s="1"/>
  <c r="R69"/>
  <c r="S69" s="1"/>
  <c r="R40"/>
  <c r="S40" s="1"/>
  <c r="R23"/>
  <c r="S23" s="1"/>
  <c r="R67"/>
  <c r="S67" s="1"/>
  <c r="R55" i="17"/>
  <c r="S55" s="1"/>
  <c r="P44"/>
  <c r="Q44" s="1"/>
  <c r="R51"/>
  <c r="P61"/>
  <c r="Q61" s="1"/>
  <c r="P58"/>
  <c r="Q58" s="1"/>
  <c r="R32"/>
  <c r="S32" s="1"/>
  <c r="P68"/>
  <c r="Q68" s="1"/>
  <c r="R53"/>
  <c r="S53" s="1"/>
  <c r="P59"/>
  <c r="Q59" s="1"/>
  <c r="R44"/>
  <c r="S44" s="1"/>
  <c r="R34"/>
  <c r="S34" s="1"/>
  <c r="P54"/>
  <c r="Q54" s="1"/>
  <c r="R38"/>
  <c r="S38" s="1"/>
  <c r="P30" i="8"/>
  <c r="Q30" s="1"/>
  <c r="P41"/>
  <c r="Q41" s="1"/>
  <c r="R41" i="17"/>
  <c r="S41" s="1"/>
  <c r="R29"/>
  <c r="S29" s="1"/>
  <c r="R68"/>
  <c r="S68" s="1"/>
  <c r="P47"/>
  <c r="Q47" s="1"/>
  <c r="P30"/>
  <c r="Q30" s="1"/>
  <c r="P45" i="8"/>
  <c r="Q45" s="1"/>
  <c r="R45"/>
  <c r="S45" s="1"/>
  <c r="P42" i="16"/>
  <c r="Q42" s="1"/>
  <c r="R61"/>
  <c r="S61" s="1"/>
  <c r="P51"/>
  <c r="Q51" s="1"/>
  <c r="P40" i="17"/>
  <c r="P60"/>
  <c r="R45"/>
  <c r="S45" s="1"/>
  <c r="R20"/>
  <c r="S20" s="1"/>
  <c r="P63"/>
  <c r="P46"/>
  <c r="Q46" s="1"/>
  <c r="R30"/>
  <c r="S30" s="1"/>
  <c r="P64"/>
  <c r="P20"/>
  <c r="Q20" s="1"/>
  <c r="R27"/>
  <c r="S27" s="1"/>
  <c r="P65"/>
  <c r="Q65" s="1"/>
  <c r="P37" i="16"/>
  <c r="Q37" s="1"/>
  <c r="R33"/>
  <c r="S33" s="1"/>
  <c r="R21"/>
  <c r="S21" s="1"/>
  <c r="P65"/>
  <c r="Q65" s="1"/>
  <c r="P61"/>
  <c r="Q61" s="1"/>
  <c r="M45" i="13"/>
  <c r="P45" s="1"/>
  <c r="Q45" s="1"/>
  <c r="P27" i="15"/>
  <c r="Q27" s="1"/>
  <c r="P69"/>
  <c r="Q69" s="1"/>
  <c r="R60"/>
  <c r="S60" s="1"/>
  <c r="R50"/>
  <c r="S50" s="1"/>
  <c r="R54"/>
  <c r="S54" s="1"/>
  <c r="P24"/>
  <c r="Q24" s="1"/>
  <c r="R55"/>
  <c r="S55" s="1"/>
  <c r="P44"/>
  <c r="Q44" s="1"/>
  <c r="R61"/>
  <c r="S61" s="1"/>
  <c r="P51"/>
  <c r="Q51" s="1"/>
  <c r="P58"/>
  <c r="Q58" s="1"/>
  <c r="R32"/>
  <c r="S32" s="1"/>
  <c r="P68"/>
  <c r="Q68" s="1"/>
  <c r="P54" i="16"/>
  <c r="Q54" s="1"/>
  <c r="R25"/>
  <c r="S25" s="1"/>
  <c r="P67"/>
  <c r="Q67" s="1"/>
  <c r="P29"/>
  <c r="Q29" s="1"/>
  <c r="R20"/>
  <c r="S20" s="1"/>
  <c r="R30"/>
  <c r="S30" s="1"/>
  <c r="R35" i="13"/>
  <c r="S35" s="1"/>
  <c r="P69" i="16"/>
  <c r="Q69" s="1"/>
  <c r="R29"/>
  <c r="S29" s="1"/>
  <c r="R26"/>
  <c r="S26" s="1"/>
  <c r="P33" i="8"/>
  <c r="Q33" s="1"/>
  <c r="R27"/>
  <c r="S27" s="1"/>
  <c r="N68" i="13"/>
  <c r="R68" s="1"/>
  <c r="S68" s="1"/>
  <c r="P22" i="16"/>
  <c r="Q22" s="1"/>
  <c r="P56"/>
  <c r="Q56" s="1"/>
  <c r="R57"/>
  <c r="S57" s="1"/>
  <c r="R45"/>
  <c r="S45" s="1"/>
  <c r="P31"/>
  <c r="Q31" s="1"/>
  <c r="R62"/>
  <c r="S62" s="1"/>
  <c r="P57" i="14"/>
  <c r="Q57" s="1"/>
  <c r="P45"/>
  <c r="Q45" s="1"/>
  <c r="P32" i="16"/>
  <c r="Q32" s="1"/>
  <c r="R49"/>
  <c r="S49" s="1"/>
  <c r="P55"/>
  <c r="Q55" s="1"/>
  <c r="R22"/>
  <c r="S22" s="1"/>
  <c r="R39"/>
  <c r="S39" s="1"/>
  <c r="P28"/>
  <c r="Q28" s="1"/>
  <c r="N45" i="13"/>
  <c r="R45" s="1"/>
  <c r="S45" s="1"/>
  <c r="R35" i="16"/>
  <c r="S35" s="1"/>
  <c r="P32" i="15"/>
  <c r="Q32" s="1"/>
  <c r="R63"/>
  <c r="S63" s="1"/>
  <c r="P52"/>
  <c r="Q52" s="1"/>
  <c r="P43"/>
  <c r="Q43" s="1"/>
  <c r="P21"/>
  <c r="Q21" s="1"/>
  <c r="R66"/>
  <c r="S66" s="1"/>
  <c r="P39"/>
  <c r="Q39" s="1"/>
  <c r="R20"/>
  <c r="S20" s="1"/>
  <c r="R30"/>
  <c r="S30" s="1"/>
  <c r="R69"/>
  <c r="S69" s="1"/>
  <c r="R36"/>
  <c r="S36" s="1"/>
  <c r="R26"/>
  <c r="S26" s="1"/>
  <c r="P62"/>
  <c r="Q62" s="1"/>
  <c r="R46"/>
  <c r="S46" s="1"/>
  <c r="R43"/>
  <c r="S43" s="1"/>
  <c r="P65"/>
  <c r="Q65" s="1"/>
  <c r="P53"/>
  <c r="Q53" s="1"/>
  <c r="P61"/>
  <c r="Q61" s="1"/>
  <c r="R59"/>
  <c r="S59" s="1"/>
  <c r="P47"/>
  <c r="Q47" s="1"/>
  <c r="P61" i="11"/>
  <c r="Q61" s="1"/>
  <c r="L37" i="13"/>
  <c r="P37" s="1"/>
  <c r="Q37" s="1"/>
  <c r="R65" i="15"/>
  <c r="R53"/>
  <c r="S53" s="1"/>
  <c r="P33"/>
  <c r="P22"/>
  <c r="P34"/>
  <c r="Q34" s="1"/>
  <c r="R56"/>
  <c r="S56" s="1"/>
  <c r="R39"/>
  <c r="S39" s="1"/>
  <c r="P28"/>
  <c r="Q28" s="1"/>
  <c r="R57"/>
  <c r="S57" s="1"/>
  <c r="R45"/>
  <c r="S45" s="1"/>
  <c r="P35"/>
  <c r="Q35" s="1"/>
  <c r="P48"/>
  <c r="Q48" s="1"/>
  <c r="P51" i="14"/>
  <c r="Q51" s="1"/>
  <c r="P25"/>
  <c r="Q25" s="1"/>
  <c r="P59" i="15"/>
  <c r="Q59" s="1"/>
  <c r="P49"/>
  <c r="P37"/>
  <c r="Q37" s="1"/>
  <c r="R28"/>
  <c r="S28" s="1"/>
  <c r="P38"/>
  <c r="Q38" s="1"/>
  <c r="R22"/>
  <c r="S22" s="1"/>
  <c r="R52"/>
  <c r="S52" s="1"/>
  <c r="R42"/>
  <c r="S42" s="1"/>
  <c r="P31"/>
  <c r="R62"/>
  <c r="S62" s="1"/>
  <c r="P64"/>
  <c r="Q64" s="1"/>
  <c r="R48"/>
  <c r="S48" s="1"/>
  <c r="R31"/>
  <c r="S31" s="1"/>
  <c r="P20"/>
  <c r="Q20" s="1"/>
  <c r="L41" i="13"/>
  <c r="P41" s="1"/>
  <c r="Q41" s="1"/>
  <c r="O36"/>
  <c r="R36" s="1"/>
  <c r="S36" s="1"/>
  <c r="L69"/>
  <c r="P69" s="1"/>
  <c r="Q69" s="1"/>
  <c r="L55"/>
  <c r="P55" s="1"/>
  <c r="Q55" s="1"/>
  <c r="L28"/>
  <c r="P28" s="1"/>
  <c r="N63"/>
  <c r="R63" s="1"/>
  <c r="S63" s="1"/>
  <c r="P48" i="14"/>
  <c r="Q48" s="1"/>
  <c r="R59"/>
  <c r="S59" s="1"/>
  <c r="R35"/>
  <c r="S35" s="1"/>
  <c r="R27" i="15"/>
  <c r="R44"/>
  <c r="S44" s="1"/>
  <c r="R34"/>
  <c r="S34" s="1"/>
  <c r="P54"/>
  <c r="Q54" s="1"/>
  <c r="R38"/>
  <c r="S38" s="1"/>
  <c r="P50"/>
  <c r="R35"/>
  <c r="S35" s="1"/>
  <c r="P25"/>
  <c r="R68"/>
  <c r="S68" s="1"/>
  <c r="R58"/>
  <c r="S58" s="1"/>
  <c r="P30"/>
  <c r="Q30" s="1"/>
  <c r="P26"/>
  <c r="Q26" s="1"/>
  <c r="R64"/>
  <c r="S64" s="1"/>
  <c r="R47"/>
  <c r="S47" s="1"/>
  <c r="P36"/>
  <c r="Q36" s="1"/>
  <c r="U35" i="8"/>
  <c r="P64" i="13"/>
  <c r="Q64" s="1"/>
  <c r="R33" i="15"/>
  <c r="S33" s="1"/>
  <c r="R21"/>
  <c r="S21" s="1"/>
  <c r="P66"/>
  <c r="Q66" s="1"/>
  <c r="R24"/>
  <c r="S24" s="1"/>
  <c r="P60"/>
  <c r="Q60" s="1"/>
  <c r="R25"/>
  <c r="S25" s="1"/>
  <c r="P67"/>
  <c r="Q67" s="1"/>
  <c r="P41"/>
  <c r="P29"/>
  <c r="P60" i="8"/>
  <c r="Q60" s="1"/>
  <c r="T60" s="1"/>
  <c r="N55" i="13"/>
  <c r="R55" s="1"/>
  <c r="S55" s="1"/>
  <c r="L51"/>
  <c r="P51" s="1"/>
  <c r="R34"/>
  <c r="S34" s="1"/>
  <c r="R49" i="15"/>
  <c r="S49" s="1"/>
  <c r="R37"/>
  <c r="S37" s="1"/>
  <c r="P23"/>
  <c r="Q23" s="1"/>
  <c r="R40"/>
  <c r="S40" s="1"/>
  <c r="R23"/>
  <c r="S23" s="1"/>
  <c r="R41"/>
  <c r="S41" s="1"/>
  <c r="R29"/>
  <c r="S29" s="1"/>
  <c r="P57"/>
  <c r="Q57" s="1"/>
  <c r="P63"/>
  <c r="Q63" s="1"/>
  <c r="P46"/>
  <c r="Q46" s="1"/>
  <c r="P42"/>
  <c r="Q42" s="1"/>
  <c r="R52" i="14"/>
  <c r="S52" s="1"/>
  <c r="R42"/>
  <c r="S42" s="1"/>
  <c r="P31"/>
  <c r="Q31" s="1"/>
  <c r="R62"/>
  <c r="S62" s="1"/>
  <c r="R68"/>
  <c r="S68" s="1"/>
  <c r="R58"/>
  <c r="S58" s="1"/>
  <c r="P47"/>
  <c r="Q47" s="1"/>
  <c r="P30"/>
  <c r="Q30" s="1"/>
  <c r="R20"/>
  <c r="S20" s="1"/>
  <c r="R30"/>
  <c r="S30" s="1"/>
  <c r="R27"/>
  <c r="S27" s="1"/>
  <c r="P49"/>
  <c r="Q49" s="1"/>
  <c r="P37"/>
  <c r="Q37" s="1"/>
  <c r="P56"/>
  <c r="Q56" s="1"/>
  <c r="R67"/>
  <c r="S67" s="1"/>
  <c r="P35"/>
  <c r="Q35" s="1"/>
  <c r="P61"/>
  <c r="Q61" s="1"/>
  <c r="P32"/>
  <c r="Q32" s="1"/>
  <c r="R43"/>
  <c r="S43" s="1"/>
  <c r="P65"/>
  <c r="Q65" s="1"/>
  <c r="P53"/>
  <c r="Q53" s="1"/>
  <c r="P34"/>
  <c r="Q34" s="1"/>
  <c r="R29" i="8"/>
  <c r="S29" s="1"/>
  <c r="P64"/>
  <c r="Q64" s="1"/>
  <c r="L54" i="13"/>
  <c r="P54" s="1"/>
  <c r="Q54" s="1"/>
  <c r="R44"/>
  <c r="S44" s="1"/>
  <c r="N69"/>
  <c r="R69" s="1"/>
  <c r="S69" s="1"/>
  <c r="P42" i="14"/>
  <c r="Q42" s="1"/>
  <c r="R63"/>
  <c r="S63" s="1"/>
  <c r="P52"/>
  <c r="Q52" s="1"/>
  <c r="R33"/>
  <c r="R21"/>
  <c r="S21" s="1"/>
  <c r="R44"/>
  <c r="S44" s="1"/>
  <c r="R34"/>
  <c r="S34" s="1"/>
  <c r="P54"/>
  <c r="R38"/>
  <c r="S38" s="1"/>
  <c r="R56"/>
  <c r="R39"/>
  <c r="S39" s="1"/>
  <c r="P28"/>
  <c r="Q28" s="1"/>
  <c r="R61"/>
  <c r="P63"/>
  <c r="Q63" s="1"/>
  <c r="P46"/>
  <c r="Q46" s="1"/>
  <c r="L20" i="13"/>
  <c r="P20" s="1"/>
  <c r="Q20" s="1"/>
  <c r="M58"/>
  <c r="P58" s="1"/>
  <c r="Q58" s="1"/>
  <c r="P67" i="14"/>
  <c r="Q67" s="1"/>
  <c r="P41"/>
  <c r="Q41" s="1"/>
  <c r="P29"/>
  <c r="Q29" s="1"/>
  <c r="R36"/>
  <c r="S36" s="1"/>
  <c r="R26"/>
  <c r="S26" s="1"/>
  <c r="P62"/>
  <c r="Q62" s="1"/>
  <c r="R46"/>
  <c r="S46" s="1"/>
  <c r="R50" i="8"/>
  <c r="S50" s="1"/>
  <c r="R24"/>
  <c r="S24" s="1"/>
  <c r="R32" i="13"/>
  <c r="S32" s="1"/>
  <c r="P58" i="14"/>
  <c r="Q58" s="1"/>
  <c r="R32"/>
  <c r="S32" s="1"/>
  <c r="P68"/>
  <c r="Q68" s="1"/>
  <c r="R49"/>
  <c r="S49" s="1"/>
  <c r="R37"/>
  <c r="S37" s="1"/>
  <c r="P27"/>
  <c r="Q27" s="1"/>
  <c r="P69"/>
  <c r="Q69" s="1"/>
  <c r="R60"/>
  <c r="S60" s="1"/>
  <c r="R50"/>
  <c r="S50" s="1"/>
  <c r="P23"/>
  <c r="Q23" s="1"/>
  <c r="R54"/>
  <c r="S54" s="1"/>
  <c r="P50"/>
  <c r="Q50" s="1"/>
  <c r="P24"/>
  <c r="R55"/>
  <c r="S55" s="1"/>
  <c r="P44"/>
  <c r="Q44" s="1"/>
  <c r="R25"/>
  <c r="R48" i="12"/>
  <c r="S48" s="1"/>
  <c r="R31"/>
  <c r="S31" s="1"/>
  <c r="P20"/>
  <c r="Q20" s="1"/>
  <c r="R65"/>
  <c r="S65" s="1"/>
  <c r="R51" i="13"/>
  <c r="S51" s="1"/>
  <c r="R20"/>
  <c r="S20" s="1"/>
  <c r="Q64" i="14"/>
  <c r="R48"/>
  <c r="R31"/>
  <c r="S31" s="1"/>
  <c r="P20"/>
  <c r="Q20" s="1"/>
  <c r="R65"/>
  <c r="S65" s="1"/>
  <c r="R53"/>
  <c r="S53" s="1"/>
  <c r="P43"/>
  <c r="Q43" s="1"/>
  <c r="R66"/>
  <c r="P39"/>
  <c r="Q39" s="1"/>
  <c r="P40"/>
  <c r="Q40" s="1"/>
  <c r="R24"/>
  <c r="S24" s="1"/>
  <c r="P60"/>
  <c r="Q60" s="1"/>
  <c r="R41"/>
  <c r="S41" s="1"/>
  <c r="R29"/>
  <c r="S29" s="1"/>
  <c r="P20" i="11"/>
  <c r="Q20" s="1"/>
  <c r="R38" i="13"/>
  <c r="S38" s="1"/>
  <c r="P26"/>
  <c r="Q26" s="1"/>
  <c r="Q26" i="14"/>
  <c r="R64"/>
  <c r="S64" s="1"/>
  <c r="R47"/>
  <c r="S47" s="1"/>
  <c r="P36"/>
  <c r="Q36" s="1"/>
  <c r="R69"/>
  <c r="S69" s="1"/>
  <c r="P59"/>
  <c r="Q59" s="1"/>
  <c r="R28"/>
  <c r="S28" s="1"/>
  <c r="P55"/>
  <c r="Q55" s="1"/>
  <c r="P38"/>
  <c r="Q38" s="1"/>
  <c r="R22"/>
  <c r="S22" s="1"/>
  <c r="R40"/>
  <c r="S40" s="1"/>
  <c r="R23"/>
  <c r="S23" s="1"/>
  <c r="R57"/>
  <c r="S57" s="1"/>
  <c r="R45"/>
  <c r="M34" i="13"/>
  <c r="L52"/>
  <c r="P52" s="1"/>
  <c r="Q52" s="1"/>
  <c r="R48"/>
  <c r="S48" s="1"/>
  <c r="P21"/>
  <c r="Q21" s="1"/>
  <c r="P38"/>
  <c r="Q38" s="1"/>
  <c r="R67"/>
  <c r="P25"/>
  <c r="Q25" s="1"/>
  <c r="R29"/>
  <c r="S29" s="1"/>
  <c r="P36"/>
  <c r="Q36" s="1"/>
  <c r="P62"/>
  <c r="Q62" s="1"/>
  <c r="P40"/>
  <c r="Q40" s="1"/>
  <c r="P42" i="8"/>
  <c r="Q42" s="1"/>
  <c r="R26"/>
  <c r="S26" s="1"/>
  <c r="R59" i="13"/>
  <c r="S59" s="1"/>
  <c r="R21"/>
  <c r="S21" s="1"/>
  <c r="R65"/>
  <c r="S65" s="1"/>
  <c r="P44"/>
  <c r="Q44" s="1"/>
  <c r="R58"/>
  <c r="S58" s="1"/>
  <c r="R56"/>
  <c r="S56" s="1"/>
  <c r="P46"/>
  <c r="Q46" s="1"/>
  <c r="P29"/>
  <c r="Q29" s="1"/>
  <c r="R62"/>
  <c r="S62" s="1"/>
  <c r="P63"/>
  <c r="R53"/>
  <c r="S53" s="1"/>
  <c r="P27" i="11"/>
  <c r="R66"/>
  <c r="S66" s="1"/>
  <c r="P39"/>
  <c r="Q39" s="1"/>
  <c r="P32" i="13"/>
  <c r="Q32" s="1"/>
  <c r="R28" i="8"/>
  <c r="S28" s="1"/>
  <c r="R66"/>
  <c r="S66" s="1"/>
  <c r="P34" i="10"/>
  <c r="Q34" s="1"/>
  <c r="R56"/>
  <c r="S56" s="1"/>
  <c r="R39"/>
  <c r="S39" s="1"/>
  <c r="P28"/>
  <c r="Q28" s="1"/>
  <c r="R57"/>
  <c r="S57" s="1"/>
  <c r="R45"/>
  <c r="S45" s="1"/>
  <c r="R59" i="11"/>
  <c r="S59" s="1"/>
  <c r="R44"/>
  <c r="S44" s="1"/>
  <c r="P21"/>
  <c r="Q21" s="1"/>
  <c r="P55"/>
  <c r="Q55" s="1"/>
  <c r="P38"/>
  <c r="Q38" s="1"/>
  <c r="R22"/>
  <c r="S22" s="1"/>
  <c r="P56"/>
  <c r="Q56" s="1"/>
  <c r="R51"/>
  <c r="S51" s="1"/>
  <c r="P42" i="12"/>
  <c r="Q42" s="1"/>
  <c r="R63"/>
  <c r="S63" s="1"/>
  <c r="P52"/>
  <c r="Q52" s="1"/>
  <c r="R33"/>
  <c r="S33" s="1"/>
  <c r="P53" i="13"/>
  <c r="Q53" s="1"/>
  <c r="P48"/>
  <c r="Q48" s="1"/>
  <c r="R39"/>
  <c r="S39" s="1"/>
  <c r="R33"/>
  <c r="S33" s="1"/>
  <c r="P56"/>
  <c r="Q56" s="1"/>
  <c r="R47"/>
  <c r="S47" s="1"/>
  <c r="R30"/>
  <c r="S30" s="1"/>
  <c r="P68"/>
  <c r="Q68" s="1"/>
  <c r="R50"/>
  <c r="S50" s="1"/>
  <c r="P31"/>
  <c r="Q31" s="1"/>
  <c r="R47" i="8"/>
  <c r="S47" s="1"/>
  <c r="P58" i="10"/>
  <c r="Q58" s="1"/>
  <c r="P48"/>
  <c r="R32"/>
  <c r="S32" s="1"/>
  <c r="R49"/>
  <c r="S49" s="1"/>
  <c r="R37"/>
  <c r="S37" s="1"/>
  <c r="P27"/>
  <c r="Q27" s="1"/>
  <c r="R60"/>
  <c r="S60" s="1"/>
  <c r="R50"/>
  <c r="S50" s="1"/>
  <c r="P23"/>
  <c r="Q23" s="1"/>
  <c r="R54"/>
  <c r="P50"/>
  <c r="Q50" s="1"/>
  <c r="R36"/>
  <c r="S36" s="1"/>
  <c r="R26"/>
  <c r="S26" s="1"/>
  <c r="P62"/>
  <c r="Q62" s="1"/>
  <c r="R43" i="13"/>
  <c r="S43" s="1"/>
  <c r="R49"/>
  <c r="S49" s="1"/>
  <c r="P23"/>
  <c r="R25"/>
  <c r="S25" s="1"/>
  <c r="R66"/>
  <c r="P34" i="12"/>
  <c r="Q34" s="1"/>
  <c r="P45"/>
  <c r="Q45" s="1"/>
  <c r="P58"/>
  <c r="Q58" s="1"/>
  <c r="R59"/>
  <c r="S59" s="1"/>
  <c r="P69"/>
  <c r="Q69" s="1"/>
  <c r="R53"/>
  <c r="S53" s="1"/>
  <c r="P43"/>
  <c r="Q43" s="1"/>
  <c r="P21"/>
  <c r="Q21" s="1"/>
  <c r="R66"/>
  <c r="S66" s="1"/>
  <c r="P39"/>
  <c r="Q39" s="1"/>
  <c r="P22"/>
  <c r="Q22" s="1"/>
  <c r="P66"/>
  <c r="Q66" s="1"/>
  <c r="P40"/>
  <c r="Q40" s="1"/>
  <c r="R24"/>
  <c r="S24" s="1"/>
  <c r="P26"/>
  <c r="Q26" s="1"/>
  <c r="R64"/>
  <c r="S64" s="1"/>
  <c r="R47"/>
  <c r="S47" s="1"/>
  <c r="P36"/>
  <c r="Q36" s="1"/>
  <c r="R69"/>
  <c r="S69" s="1"/>
  <c r="P59"/>
  <c r="Q59" s="1"/>
  <c r="P49"/>
  <c r="Q49" s="1"/>
  <c r="R28"/>
  <c r="S28" s="1"/>
  <c r="P55"/>
  <c r="Q55" s="1"/>
  <c r="P38"/>
  <c r="Q38" s="1"/>
  <c r="R22"/>
  <c r="S22" s="1"/>
  <c r="P56"/>
  <c r="Q56" s="1"/>
  <c r="R40"/>
  <c r="S40" s="1"/>
  <c r="R23"/>
  <c r="S23" s="1"/>
  <c r="R41"/>
  <c r="S41" s="1"/>
  <c r="R29"/>
  <c r="S29" s="1"/>
  <c r="P67"/>
  <c r="Q67" s="1"/>
  <c r="P29"/>
  <c r="Q29" s="1"/>
  <c r="R20"/>
  <c r="S20" s="1"/>
  <c r="P63"/>
  <c r="Q63" s="1"/>
  <c r="P46"/>
  <c r="Q46" s="1"/>
  <c r="R30"/>
  <c r="S30" s="1"/>
  <c r="R21"/>
  <c r="S21" s="1"/>
  <c r="P65"/>
  <c r="Q65" s="1"/>
  <c r="R44"/>
  <c r="S44" s="1"/>
  <c r="R34"/>
  <c r="S34" s="1"/>
  <c r="P54"/>
  <c r="Q54" s="1"/>
  <c r="R38"/>
  <c r="S38" s="1"/>
  <c r="R36"/>
  <c r="S36" s="1"/>
  <c r="R26"/>
  <c r="S26" s="1"/>
  <c r="P62"/>
  <c r="Q62" s="1"/>
  <c r="R46"/>
  <c r="S46" s="1"/>
  <c r="R55"/>
  <c r="S55" s="1"/>
  <c r="P44"/>
  <c r="Q44" s="1"/>
  <c r="R61"/>
  <c r="S61" s="1"/>
  <c r="P35"/>
  <c r="Q35" s="1"/>
  <c r="P61"/>
  <c r="Q61" s="1"/>
  <c r="P60"/>
  <c r="Q60" s="1"/>
  <c r="R25"/>
  <c r="S25" s="1"/>
  <c r="P51"/>
  <c r="Q51" s="1"/>
  <c r="R68"/>
  <c r="S68" s="1"/>
  <c r="R58"/>
  <c r="S58" s="1"/>
  <c r="P47"/>
  <c r="Q47" s="1"/>
  <c r="P30"/>
  <c r="Q30" s="1"/>
  <c r="R64" i="10"/>
  <c r="S64" s="1"/>
  <c r="R47"/>
  <c r="S47" s="1"/>
  <c r="R69"/>
  <c r="S69" s="1"/>
  <c r="P59"/>
  <c r="Q59" s="1"/>
  <c r="R28"/>
  <c r="S28" s="1"/>
  <c r="P55"/>
  <c r="Q55" s="1"/>
  <c r="P38"/>
  <c r="Q38" s="1"/>
  <c r="R22"/>
  <c r="S22" s="1"/>
  <c r="R68"/>
  <c r="S68" s="1"/>
  <c r="R58"/>
  <c r="S58" s="1"/>
  <c r="P30"/>
  <c r="Q30" s="1"/>
  <c r="R27" i="12"/>
  <c r="S27" s="1"/>
  <c r="P37"/>
  <c r="Q37" s="1"/>
  <c r="R51"/>
  <c r="S51" s="1"/>
  <c r="P25"/>
  <c r="R65" i="8"/>
  <c r="S65" s="1"/>
  <c r="P32" i="12"/>
  <c r="Q32" s="1"/>
  <c r="R43"/>
  <c r="P53"/>
  <c r="R67"/>
  <c r="P41"/>
  <c r="R31" i="8"/>
  <c r="S31" s="1"/>
  <c r="P48" i="12"/>
  <c r="Q48" s="1"/>
  <c r="R32"/>
  <c r="S32" s="1"/>
  <c r="P68"/>
  <c r="Q68" s="1"/>
  <c r="R49"/>
  <c r="R37"/>
  <c r="S37" s="1"/>
  <c r="P27"/>
  <c r="Q27" s="1"/>
  <c r="R60"/>
  <c r="S60" s="1"/>
  <c r="R50"/>
  <c r="S50" s="1"/>
  <c r="P23"/>
  <c r="Q23" s="1"/>
  <c r="R54"/>
  <c r="S54" s="1"/>
  <c r="R56"/>
  <c r="S56" s="1"/>
  <c r="R39"/>
  <c r="S39" s="1"/>
  <c r="P28"/>
  <c r="Q28" s="1"/>
  <c r="R57"/>
  <c r="S57" s="1"/>
  <c r="R45"/>
  <c r="S45" s="1"/>
  <c r="P57"/>
  <c r="Q57" s="1"/>
  <c r="R52"/>
  <c r="S52" s="1"/>
  <c r="R42"/>
  <c r="P31"/>
  <c r="Q31" s="1"/>
  <c r="R62"/>
  <c r="S62" s="1"/>
  <c r="R46" i="10"/>
  <c r="S46" s="1"/>
  <c r="R42" i="11"/>
  <c r="S42" s="1"/>
  <c r="P31"/>
  <c r="Q31" s="1"/>
  <c r="R62"/>
  <c r="S62" s="1"/>
  <c r="P58"/>
  <c r="Q58" s="1"/>
  <c r="P48"/>
  <c r="Q48" s="1"/>
  <c r="R32"/>
  <c r="S32" s="1"/>
  <c r="P59"/>
  <c r="Q59" s="1"/>
  <c r="R69"/>
  <c r="S69" s="1"/>
  <c r="P22" i="8"/>
  <c r="Q22" s="1"/>
  <c r="P50"/>
  <c r="Q50" s="1"/>
  <c r="P64" i="12"/>
  <c r="P33"/>
  <c r="Q33" s="1"/>
  <c r="P50"/>
  <c r="Q50" s="1"/>
  <c r="P24"/>
  <c r="Q24" s="1"/>
  <c r="R35"/>
  <c r="S35" s="1"/>
  <c r="R26" i="11"/>
  <c r="S26" s="1"/>
  <c r="P62"/>
  <c r="Q62" s="1"/>
  <c r="R46"/>
  <c r="S46" s="1"/>
  <c r="P42"/>
  <c r="Q42" s="1"/>
  <c r="R63"/>
  <c r="S63" s="1"/>
  <c r="P43"/>
  <c r="Q43" s="1"/>
  <c r="R65"/>
  <c r="S65" s="1"/>
  <c r="R53"/>
  <c r="S53" s="1"/>
  <c r="R56"/>
  <c r="S56" s="1"/>
  <c r="R39"/>
  <c r="S39" s="1"/>
  <c r="P28"/>
  <c r="Q28" s="1"/>
  <c r="P49"/>
  <c r="Q49" s="1"/>
  <c r="R33"/>
  <c r="S33" s="1"/>
  <c r="R21"/>
  <c r="S21" s="1"/>
  <c r="P65"/>
  <c r="Q65" s="1"/>
  <c r="P66"/>
  <c r="Q66" s="1"/>
  <c r="P40"/>
  <c r="Q40" s="1"/>
  <c r="R24"/>
  <c r="S24" s="1"/>
  <c r="P51"/>
  <c r="Q51" s="1"/>
  <c r="R61"/>
  <c r="S61" s="1"/>
  <c r="R68"/>
  <c r="S68" s="1"/>
  <c r="P41"/>
  <c r="Q41" s="1"/>
  <c r="P29"/>
  <c r="Q29" s="1"/>
  <c r="R20"/>
  <c r="S20" s="1"/>
  <c r="P63"/>
  <c r="Q63" s="1"/>
  <c r="R30"/>
  <c r="S30" s="1"/>
  <c r="P26"/>
  <c r="Q26" s="1"/>
  <c r="R64"/>
  <c r="S64" s="1"/>
  <c r="R47"/>
  <c r="S47" s="1"/>
  <c r="P36"/>
  <c r="Q36" s="1"/>
  <c r="P45"/>
  <c r="Q45" s="1"/>
  <c r="R41"/>
  <c r="S41" s="1"/>
  <c r="R29"/>
  <c r="S29" s="1"/>
  <c r="P50"/>
  <c r="Q50" s="1"/>
  <c r="P24"/>
  <c r="Q24" s="1"/>
  <c r="R55"/>
  <c r="S55" s="1"/>
  <c r="P35"/>
  <c r="Q35" s="1"/>
  <c r="R57"/>
  <c r="S57" s="1"/>
  <c r="R45"/>
  <c r="S45" s="1"/>
  <c r="R52"/>
  <c r="S52" s="1"/>
  <c r="P26" i="8"/>
  <c r="Q26" s="1"/>
  <c r="R22"/>
  <c r="S22" s="1"/>
  <c r="R36" i="9"/>
  <c r="S36" s="1"/>
  <c r="R26"/>
  <c r="S26" s="1"/>
  <c r="P62"/>
  <c r="Q62" s="1"/>
  <c r="R46"/>
  <c r="S46" s="1"/>
  <c r="R64"/>
  <c r="S64" s="1"/>
  <c r="R47"/>
  <c r="S47" s="1"/>
  <c r="R49"/>
  <c r="S49" s="1"/>
  <c r="R37"/>
  <c r="S37" s="1"/>
  <c r="P69"/>
  <c r="Q69" s="1"/>
  <c r="P64" i="10"/>
  <c r="Q64" s="1"/>
  <c r="P31"/>
  <c r="Q31" s="1"/>
  <c r="P32" i="11"/>
  <c r="Q32" s="1"/>
  <c r="P52"/>
  <c r="R27"/>
  <c r="S27" s="1"/>
  <c r="P53"/>
  <c r="Q53" s="1"/>
  <c r="R50"/>
  <c r="S50" s="1"/>
  <c r="P23"/>
  <c r="Q23" s="1"/>
  <c r="R54"/>
  <c r="S54" s="1"/>
  <c r="P44"/>
  <c r="Q44" s="1"/>
  <c r="P68"/>
  <c r="Q68" s="1"/>
  <c r="R43"/>
  <c r="P60"/>
  <c r="Q60" s="1"/>
  <c r="R35"/>
  <c r="S35" s="1"/>
  <c r="P57"/>
  <c r="Q57" s="1"/>
  <c r="P49" i="8"/>
  <c r="Q49" s="1"/>
  <c r="R58" i="11"/>
  <c r="S58" s="1"/>
  <c r="P47"/>
  <c r="Q47" s="1"/>
  <c r="P30"/>
  <c r="Q30" s="1"/>
  <c r="R28"/>
  <c r="S28" s="1"/>
  <c r="P64"/>
  <c r="Q64" s="1"/>
  <c r="R48"/>
  <c r="S48" s="1"/>
  <c r="R31"/>
  <c r="S31" s="1"/>
  <c r="R49"/>
  <c r="S49" s="1"/>
  <c r="R37"/>
  <c r="S37" s="1"/>
  <c r="Q27"/>
  <c r="P69"/>
  <c r="Q69" s="1"/>
  <c r="P22"/>
  <c r="Q22" s="1"/>
  <c r="R40"/>
  <c r="S40" s="1"/>
  <c r="R23"/>
  <c r="S23" s="1"/>
  <c r="P67"/>
  <c r="Q67" s="1"/>
  <c r="R25"/>
  <c r="S25" s="1"/>
  <c r="R36"/>
  <c r="S36" s="1"/>
  <c r="P44" i="10"/>
  <c r="Q44" s="1"/>
  <c r="R35"/>
  <c r="S35" s="1"/>
  <c r="P33" i="11"/>
  <c r="Q33" s="1"/>
  <c r="P67" i="9"/>
  <c r="Q67" s="1"/>
  <c r="P41"/>
  <c r="Q41" s="1"/>
  <c r="R56"/>
  <c r="S56" s="1"/>
  <c r="R39"/>
  <c r="S39" s="1"/>
  <c r="P28"/>
  <c r="Q28" s="1"/>
  <c r="P46" i="11"/>
  <c r="Q46" s="1"/>
  <c r="R60"/>
  <c r="S60" s="1"/>
  <c r="P37"/>
  <c r="Q37" s="1"/>
  <c r="R34"/>
  <c r="S34" s="1"/>
  <c r="P54"/>
  <c r="Q54" s="1"/>
  <c r="R38"/>
  <c r="S38" s="1"/>
  <c r="P34"/>
  <c r="Q34" s="1"/>
  <c r="R67"/>
  <c r="S67" s="1"/>
  <c r="P25"/>
  <c r="R40" i="10"/>
  <c r="S40" s="1"/>
  <c r="R23"/>
  <c r="S23" s="1"/>
  <c r="R41"/>
  <c r="S41" s="1"/>
  <c r="R29"/>
  <c r="S29" s="1"/>
  <c r="P67"/>
  <c r="Q67" s="1"/>
  <c r="P41"/>
  <c r="Q41" s="1"/>
  <c r="R63"/>
  <c r="S63" s="1"/>
  <c r="P52"/>
  <c r="Q52" s="1"/>
  <c r="R33"/>
  <c r="S33" s="1"/>
  <c r="R21"/>
  <c r="S21" s="1"/>
  <c r="P65"/>
  <c r="Q65" s="1"/>
  <c r="P53"/>
  <c r="Q53" s="1"/>
  <c r="R44"/>
  <c r="S44" s="1"/>
  <c r="R34"/>
  <c r="S34" s="1"/>
  <c r="P54"/>
  <c r="Q54" s="1"/>
  <c r="R38"/>
  <c r="S38" s="1"/>
  <c r="R20"/>
  <c r="S20" s="1"/>
  <c r="P63"/>
  <c r="Q63" s="1"/>
  <c r="P46"/>
  <c r="Q46" s="1"/>
  <c r="R30"/>
  <c r="S30" s="1"/>
  <c r="P40"/>
  <c r="Q40" s="1"/>
  <c r="P60"/>
  <c r="Q60" s="1"/>
  <c r="R51"/>
  <c r="S51" s="1"/>
  <c r="P25"/>
  <c r="Q25" s="1"/>
  <c r="P54" i="8"/>
  <c r="Q54" s="1"/>
  <c r="P42" i="10"/>
  <c r="Q42" s="1"/>
  <c r="P32"/>
  <c r="Q32" s="1"/>
  <c r="R43"/>
  <c r="S43" s="1"/>
  <c r="P66"/>
  <c r="Q66" s="1"/>
  <c r="R24"/>
  <c r="S24" s="1"/>
  <c r="R25"/>
  <c r="P51"/>
  <c r="Q51" s="1"/>
  <c r="Q48"/>
  <c r="P68"/>
  <c r="Q68" s="1"/>
  <c r="R59"/>
  <c r="S59" s="1"/>
  <c r="P69"/>
  <c r="Q69" s="1"/>
  <c r="S54"/>
  <c r="R21" i="8"/>
  <c r="S21" s="1"/>
  <c r="R48" i="10"/>
  <c r="S48" s="1"/>
  <c r="R31"/>
  <c r="S31" s="1"/>
  <c r="P20"/>
  <c r="Q20" s="1"/>
  <c r="R65"/>
  <c r="R53"/>
  <c r="P43"/>
  <c r="Q43" s="1"/>
  <c r="P33"/>
  <c r="Q33" s="1"/>
  <c r="P21"/>
  <c r="Q21" s="1"/>
  <c r="R66"/>
  <c r="S66" s="1"/>
  <c r="P39"/>
  <c r="Q39" s="1"/>
  <c r="P22"/>
  <c r="Q22" s="1"/>
  <c r="P56"/>
  <c r="R67"/>
  <c r="S67" s="1"/>
  <c r="P29"/>
  <c r="R52"/>
  <c r="S52" s="1"/>
  <c r="R42"/>
  <c r="S42" s="1"/>
  <c r="R62"/>
  <c r="P57"/>
  <c r="Q57" s="1"/>
  <c r="P45"/>
  <c r="Q45" s="1"/>
  <c r="R48" i="8"/>
  <c r="S48" s="1"/>
  <c r="R43"/>
  <c r="S43" s="1"/>
  <c r="P26" i="10"/>
  <c r="P36"/>
  <c r="Q36" s="1"/>
  <c r="R27"/>
  <c r="S27" s="1"/>
  <c r="P49"/>
  <c r="Q49" s="1"/>
  <c r="P37"/>
  <c r="Q37" s="1"/>
  <c r="P24"/>
  <c r="R55"/>
  <c r="R61"/>
  <c r="S61" s="1"/>
  <c r="P35"/>
  <c r="Q35" s="1"/>
  <c r="P61"/>
  <c r="Q61" s="1"/>
  <c r="P47"/>
  <c r="Q47" s="1"/>
  <c r="P59" i="9"/>
  <c r="Q59" s="1"/>
  <c r="P37"/>
  <c r="Q37" s="1"/>
  <c r="R61"/>
  <c r="S61" s="1"/>
  <c r="P30"/>
  <c r="Q30" s="1"/>
  <c r="R27"/>
  <c r="S27" s="1"/>
  <c r="R43"/>
  <c r="S43" s="1"/>
  <c r="R60"/>
  <c r="S60" s="1"/>
  <c r="R50"/>
  <c r="S50" s="1"/>
  <c r="P23"/>
  <c r="Q23" s="1"/>
  <c r="R54"/>
  <c r="S54" s="1"/>
  <c r="R41"/>
  <c r="S41" s="1"/>
  <c r="R29"/>
  <c r="S29" s="1"/>
  <c r="P43"/>
  <c r="Q43" s="1"/>
  <c r="P33"/>
  <c r="Q33" s="1"/>
  <c r="P21"/>
  <c r="Q21" s="1"/>
  <c r="R66"/>
  <c r="S66" s="1"/>
  <c r="P39"/>
  <c r="Q39" s="1"/>
  <c r="P44"/>
  <c r="Q44" s="1"/>
  <c r="R57"/>
  <c r="S57" s="1"/>
  <c r="R45"/>
  <c r="S45" s="1"/>
  <c r="P61"/>
  <c r="Q61" s="1"/>
  <c r="P42"/>
  <c r="Q42" s="1"/>
  <c r="P52"/>
  <c r="Q52" s="1"/>
  <c r="P40"/>
  <c r="Q40" s="1"/>
  <c r="P38"/>
  <c r="Q38" s="1"/>
  <c r="P65"/>
  <c r="Q65" s="1"/>
  <c r="P53"/>
  <c r="Q53" s="1"/>
  <c r="R44"/>
  <c r="S44" s="1"/>
  <c r="R34"/>
  <c r="S34" s="1"/>
  <c r="P54"/>
  <c r="Q54" s="1"/>
  <c r="R38"/>
  <c r="S38" s="1"/>
  <c r="R25"/>
  <c r="S25" s="1"/>
  <c r="R38" i="8"/>
  <c r="S38" s="1"/>
  <c r="P63"/>
  <c r="Q63" s="1"/>
  <c r="P29" i="9"/>
  <c r="Q29" s="1"/>
  <c r="P26"/>
  <c r="Q26" s="1"/>
  <c r="P36"/>
  <c r="Q36" s="1"/>
  <c r="R59"/>
  <c r="P34"/>
  <c r="Q34" s="1"/>
  <c r="R54" i="8"/>
  <c r="S54" s="1"/>
  <c r="P34"/>
  <c r="Q34" s="1"/>
  <c r="P57" i="9"/>
  <c r="Q57" s="1"/>
  <c r="P45"/>
  <c r="Q45" s="1"/>
  <c r="R52"/>
  <c r="S52" s="1"/>
  <c r="R42"/>
  <c r="S42" s="1"/>
  <c r="P31"/>
  <c r="Q31" s="1"/>
  <c r="R62"/>
  <c r="P32"/>
  <c r="Q32" s="1"/>
  <c r="R63"/>
  <c r="S63" s="1"/>
  <c r="R65"/>
  <c r="S65" s="1"/>
  <c r="R53"/>
  <c r="S53" s="1"/>
  <c r="P50"/>
  <c r="Q50" s="1"/>
  <c r="P24"/>
  <c r="Q24" s="1"/>
  <c r="R55"/>
  <c r="S55" s="1"/>
  <c r="R67"/>
  <c r="S67" s="1"/>
  <c r="P35"/>
  <c r="Q35" s="1"/>
  <c r="R68"/>
  <c r="S68" s="1"/>
  <c r="R58"/>
  <c r="S58" s="1"/>
  <c r="P47"/>
  <c r="P58"/>
  <c r="Q58" s="1"/>
  <c r="P48"/>
  <c r="Q48" s="1"/>
  <c r="R32"/>
  <c r="S32" s="1"/>
  <c r="P68"/>
  <c r="Q68" s="1"/>
  <c r="R69"/>
  <c r="P49"/>
  <c r="Q49" s="1"/>
  <c r="P66"/>
  <c r="R24"/>
  <c r="S24" s="1"/>
  <c r="P60"/>
  <c r="Q60" s="1"/>
  <c r="P68" i="8"/>
  <c r="Q68" s="1"/>
  <c r="P51" i="9"/>
  <c r="Q51" s="1"/>
  <c r="P25"/>
  <c r="R20"/>
  <c r="S20" s="1"/>
  <c r="P63"/>
  <c r="Q63" s="1"/>
  <c r="P46"/>
  <c r="R30"/>
  <c r="S30" s="1"/>
  <c r="P64"/>
  <c r="Q64" s="1"/>
  <c r="R48"/>
  <c r="S48" s="1"/>
  <c r="R31"/>
  <c r="S31" s="1"/>
  <c r="P20"/>
  <c r="R33"/>
  <c r="S33" s="1"/>
  <c r="R21"/>
  <c r="S21" s="1"/>
  <c r="P22"/>
  <c r="P56"/>
  <c r="Q56" s="1"/>
  <c r="R40"/>
  <c r="S40" s="1"/>
  <c r="R23"/>
  <c r="S23" s="1"/>
  <c r="R35"/>
  <c r="S35" s="1"/>
  <c r="R32" i="8"/>
  <c r="S32" s="1"/>
  <c r="P27" i="9"/>
  <c r="Q27" s="1"/>
  <c r="R28"/>
  <c r="S28" s="1"/>
  <c r="P55"/>
  <c r="R22"/>
  <c r="S22" s="1"/>
  <c r="R51"/>
  <c r="S51" s="1"/>
  <c r="R39" i="8"/>
  <c r="S39" s="1"/>
  <c r="P20"/>
  <c r="Q20" s="1"/>
  <c r="T20" s="1"/>
  <c r="R69"/>
  <c r="S69" s="1"/>
  <c r="R56"/>
  <c r="S56" s="1"/>
  <c r="P52"/>
  <c r="Q52" s="1"/>
  <c r="P65"/>
  <c r="Q65" s="1"/>
  <c r="P40"/>
  <c r="Q40" s="1"/>
  <c r="U40" s="1"/>
  <c r="R36"/>
  <c r="S36" s="1"/>
  <c r="P55"/>
  <c r="Q55" s="1"/>
  <c r="U55" s="1"/>
  <c r="Q25"/>
  <c r="U25" s="1"/>
  <c r="P37"/>
  <c r="Q37" s="1"/>
  <c r="P66"/>
  <c r="Q66" s="1"/>
  <c r="Q51"/>
  <c r="S61"/>
  <c r="Q56"/>
  <c r="T35"/>
  <c r="P27"/>
  <c r="Q27" s="1"/>
  <c r="T53"/>
  <c r="P43"/>
  <c r="Q43" s="1"/>
  <c r="P24"/>
  <c r="Q24" s="1"/>
  <c r="P32"/>
  <c r="Q23"/>
  <c r="T23" s="1"/>
  <c r="P58"/>
  <c r="Q46"/>
  <c r="U46" s="1"/>
  <c r="S51"/>
  <c r="T57"/>
  <c r="U57"/>
  <c r="S59"/>
  <c r="U41"/>
  <c r="U53"/>
  <c r="P48"/>
  <c r="Q48" s="1"/>
  <c r="P44"/>
  <c r="Q44" s="1"/>
  <c r="P69"/>
  <c r="Q69" s="1"/>
  <c r="R44" i="2"/>
  <c r="S44" s="1"/>
  <c r="P47"/>
  <c r="Q47" s="1"/>
  <c r="R64"/>
  <c r="S64" s="1"/>
  <c r="R66"/>
  <c r="S66" s="1"/>
  <c r="R57"/>
  <c r="S57" s="1"/>
  <c r="P43"/>
  <c r="Q43" s="1"/>
  <c r="P67"/>
  <c r="Q67" s="1"/>
  <c r="P65"/>
  <c r="Q65" s="1"/>
  <c r="P69"/>
  <c r="Q69" s="1"/>
  <c r="R63"/>
  <c r="S63" s="1"/>
  <c r="P63"/>
  <c r="Q63" s="1"/>
  <c r="P56"/>
  <c r="Q56" s="1"/>
  <c r="R47"/>
  <c r="S47" s="1"/>
  <c r="P66"/>
  <c r="Q66" s="1"/>
  <c r="P61"/>
  <c r="Q61" s="1"/>
  <c r="R60"/>
  <c r="S60" s="1"/>
  <c r="R67"/>
  <c r="S67" s="1"/>
  <c r="P55"/>
  <c r="Q55" s="1"/>
  <c r="R56"/>
  <c r="S56" s="1"/>
  <c r="P68"/>
  <c r="R42"/>
  <c r="S42" s="1"/>
  <c r="R65"/>
  <c r="R68"/>
  <c r="S68" s="1"/>
  <c r="P50"/>
  <c r="Q50" s="1"/>
  <c r="P60"/>
  <c r="Q60" s="1"/>
  <c r="R45"/>
  <c r="S45" s="1"/>
  <c r="P64"/>
  <c r="P62"/>
  <c r="Q62" s="1"/>
  <c r="R62"/>
  <c r="S62" s="1"/>
  <c r="P41"/>
  <c r="Q41" s="1"/>
  <c r="R61"/>
  <c r="R69"/>
  <c r="R43"/>
  <c r="S43" s="1"/>
  <c r="R52"/>
  <c r="S52" s="1"/>
  <c r="P44"/>
  <c r="P51"/>
  <c r="Q51" s="1"/>
  <c r="P42"/>
  <c r="Q42" s="1"/>
  <c r="P48"/>
  <c r="Q48" s="1"/>
  <c r="R41"/>
  <c r="S41" s="1"/>
  <c r="P54"/>
  <c r="Q54" s="1"/>
  <c r="R51"/>
  <c r="S51" s="1"/>
  <c r="P40"/>
  <c r="P53"/>
  <c r="R55"/>
  <c r="S55" s="1"/>
  <c r="R54"/>
  <c r="S54" s="1"/>
  <c r="R59"/>
  <c r="S59" s="1"/>
  <c r="P59"/>
  <c r="Q59" s="1"/>
  <c r="P49"/>
  <c r="Q49" s="1"/>
  <c r="P58"/>
  <c r="Q58" s="1"/>
  <c r="R48"/>
  <c r="S48" s="1"/>
  <c r="R53"/>
  <c r="S53" s="1"/>
  <c r="P57"/>
  <c r="P45"/>
  <c r="P52"/>
  <c r="R50"/>
  <c r="S50" s="1"/>
  <c r="R49"/>
  <c r="S49" s="1"/>
  <c r="P26"/>
  <c r="Q26" s="1"/>
  <c r="R36"/>
  <c r="S36" s="1"/>
  <c r="R34"/>
  <c r="S34" s="1"/>
  <c r="P24"/>
  <c r="Q24" s="1"/>
  <c r="P37"/>
  <c r="Q37" s="1"/>
  <c r="R38"/>
  <c r="S38" s="1"/>
  <c r="R30"/>
  <c r="S30" s="1"/>
  <c r="P31"/>
  <c r="Q31" s="1"/>
  <c r="R31"/>
  <c r="S31" s="1"/>
  <c r="P23"/>
  <c r="Q23" s="1"/>
  <c r="P21"/>
  <c r="Q21" s="1"/>
  <c r="P29"/>
  <c r="Q29" s="1"/>
  <c r="R21"/>
  <c r="S21" s="1"/>
  <c r="P35"/>
  <c r="Q35" s="1"/>
  <c r="P28"/>
  <c r="Q28" s="1"/>
  <c r="P25"/>
  <c r="Q25" s="1"/>
  <c r="R25"/>
  <c r="S25" s="1"/>
  <c r="R29"/>
  <c r="S29" s="1"/>
  <c r="R26"/>
  <c r="R28"/>
  <c r="S28" s="1"/>
  <c r="R22"/>
  <c r="S22" s="1"/>
  <c r="R35"/>
  <c r="P30"/>
  <c r="P34"/>
  <c r="R33"/>
  <c r="S33" s="1"/>
  <c r="S27"/>
  <c r="P33"/>
  <c r="Q33" s="1"/>
  <c r="R23"/>
  <c r="P38"/>
  <c r="R37"/>
  <c r="P22"/>
  <c r="P36"/>
  <c r="Q36" s="1"/>
  <c r="P32"/>
  <c r="Q32" s="1"/>
  <c r="P187" l="1"/>
  <c r="P77"/>
  <c r="P99"/>
  <c r="Q99" s="1"/>
  <c r="R204"/>
  <c r="S204" s="1"/>
  <c r="R166"/>
  <c r="R202"/>
  <c r="S202" s="1"/>
  <c r="R212"/>
  <c r="S212" s="1"/>
  <c r="R176"/>
  <c r="P161"/>
  <c r="P133"/>
  <c r="P164"/>
  <c r="P80"/>
  <c r="P189"/>
  <c r="P188"/>
  <c r="P112"/>
  <c r="P211"/>
  <c r="P119"/>
  <c r="R130"/>
  <c r="S130" s="1"/>
  <c r="P183"/>
  <c r="Q183" s="1"/>
  <c r="P147"/>
  <c r="P92"/>
  <c r="P153"/>
  <c r="P194"/>
  <c r="P86"/>
  <c r="R193"/>
  <c r="P214"/>
  <c r="R160"/>
  <c r="P166"/>
  <c r="P134"/>
  <c r="R146"/>
  <c r="S146" s="1"/>
  <c r="R91"/>
  <c r="S91" s="1"/>
  <c r="R206"/>
  <c r="S206" s="1"/>
  <c r="R121"/>
  <c r="S121" s="1"/>
  <c r="R195"/>
  <c r="P216"/>
  <c r="P123"/>
  <c r="P140"/>
  <c r="P160"/>
  <c r="P195"/>
  <c r="R72"/>
  <c r="S72" s="1"/>
  <c r="P198"/>
  <c r="Q198" s="1"/>
  <c r="R214"/>
  <c r="S214" s="1"/>
  <c r="R122"/>
  <c r="R103"/>
  <c r="S103" s="1"/>
  <c r="R208"/>
  <c r="R196"/>
  <c r="S196" s="1"/>
  <c r="P124"/>
  <c r="P144"/>
  <c r="P202"/>
  <c r="Q202" s="1"/>
  <c r="R127"/>
  <c r="R147"/>
  <c r="R111"/>
  <c r="S111" s="1"/>
  <c r="P143"/>
  <c r="P203"/>
  <c r="R116"/>
  <c r="R120"/>
  <c r="S120" s="1"/>
  <c r="P93"/>
  <c r="R201"/>
  <c r="P136"/>
  <c r="R189"/>
  <c r="P196"/>
  <c r="P71"/>
  <c r="Q71" s="1"/>
  <c r="P81"/>
  <c r="Q81" s="1"/>
  <c r="P149"/>
  <c r="Q149" s="1"/>
  <c r="R109"/>
  <c r="S109" s="1"/>
  <c r="P173"/>
  <c r="Q173" s="1"/>
  <c r="R190"/>
  <c r="S190" s="1"/>
  <c r="R95"/>
  <c r="S95" s="1"/>
  <c r="R219"/>
  <c r="S219" s="1"/>
  <c r="P72"/>
  <c r="Q72" s="1"/>
  <c r="R170"/>
  <c r="S170" s="1"/>
  <c r="P104"/>
  <c r="Q104" s="1"/>
  <c r="P128"/>
  <c r="Q128" s="1"/>
  <c r="R151"/>
  <c r="R76"/>
  <c r="S76" s="1"/>
  <c r="P219"/>
  <c r="R93"/>
  <c r="S93" s="1"/>
  <c r="R79"/>
  <c r="S79" s="1"/>
  <c r="P204"/>
  <c r="Q204" s="1"/>
  <c r="R210"/>
  <c r="S210" s="1"/>
  <c r="P88"/>
  <c r="Q88" s="1"/>
  <c r="P218"/>
  <c r="Q218" s="1"/>
  <c r="P176"/>
  <c r="Q176" s="1"/>
  <c r="P186"/>
  <c r="Q186" s="1"/>
  <c r="P174"/>
  <c r="Q174" s="1"/>
  <c r="R144"/>
  <c r="S144" s="1"/>
  <c r="R175"/>
  <c r="S175" s="1"/>
  <c r="P182"/>
  <c r="Q182" s="1"/>
  <c r="R107"/>
  <c r="S107" s="1"/>
  <c r="P75"/>
  <c r="R134"/>
  <c r="S134" s="1"/>
  <c r="R213"/>
  <c r="S213" s="1"/>
  <c r="P191"/>
  <c r="Q191" s="1"/>
  <c r="P131"/>
  <c r="Q131" s="1"/>
  <c r="P190"/>
  <c r="Q190" s="1"/>
  <c r="R191"/>
  <c r="S191" s="1"/>
  <c r="P132"/>
  <c r="Q132" s="1"/>
  <c r="R192"/>
  <c r="R100"/>
  <c r="R77"/>
  <c r="S77" s="1"/>
  <c r="R141"/>
  <c r="S141" s="1"/>
  <c r="R205"/>
  <c r="R165"/>
  <c r="S165" s="1"/>
  <c r="R171"/>
  <c r="S171" s="1"/>
  <c r="R178"/>
  <c r="S178" s="1"/>
  <c r="R131"/>
  <c r="S131" s="1"/>
  <c r="R167"/>
  <c r="S167" s="1"/>
  <c r="P109"/>
  <c r="Q109" s="1"/>
  <c r="R215"/>
  <c r="S215" s="1"/>
  <c r="P158"/>
  <c r="Q158" s="1"/>
  <c r="R182"/>
  <c r="S182" s="1"/>
  <c r="R203"/>
  <c r="S203" s="1"/>
  <c r="R156"/>
  <c r="S156" s="1"/>
  <c r="R87"/>
  <c r="S87" s="1"/>
  <c r="P205"/>
  <c r="R199"/>
  <c r="S199" s="1"/>
  <c r="R159"/>
  <c r="R136"/>
  <c r="S136" s="1"/>
  <c r="P102"/>
  <c r="Q102" s="1"/>
  <c r="T102" s="1"/>
  <c r="R207"/>
  <c r="S207" s="1"/>
  <c r="R75"/>
  <c r="S75" s="1"/>
  <c r="R174"/>
  <c r="S174" s="1"/>
  <c r="R181"/>
  <c r="S181" s="1"/>
  <c r="R184"/>
  <c r="S184" s="1"/>
  <c r="P87"/>
  <c r="R180"/>
  <c r="S180" s="1"/>
  <c r="P148"/>
  <c r="Q148" s="1"/>
  <c r="P197"/>
  <c r="Q197" s="1"/>
  <c r="P185"/>
  <c r="Q185" s="1"/>
  <c r="P96"/>
  <c r="Q96" s="1"/>
  <c r="P201"/>
  <c r="Q201" s="1"/>
  <c r="P179"/>
  <c r="Q179" s="1"/>
  <c r="P108"/>
  <c r="Q108" s="1"/>
  <c r="P199"/>
  <c r="Q199" s="1"/>
  <c r="R80"/>
  <c r="S80" s="1"/>
  <c r="P208"/>
  <c r="Q208" s="1"/>
  <c r="P193"/>
  <c r="Q193" s="1"/>
  <c r="P206"/>
  <c r="Q206" s="1"/>
  <c r="R84"/>
  <c r="S84" s="1"/>
  <c r="R83"/>
  <c r="S83" s="1"/>
  <c r="S176"/>
  <c r="R105"/>
  <c r="R211"/>
  <c r="S211" s="1"/>
  <c r="R85"/>
  <c r="Q161"/>
  <c r="Q189"/>
  <c r="P97"/>
  <c r="R198"/>
  <c r="S198" s="1"/>
  <c r="R172"/>
  <c r="R217"/>
  <c r="S217" s="1"/>
  <c r="R185"/>
  <c r="S185" s="1"/>
  <c r="R145"/>
  <c r="S145" s="1"/>
  <c r="P152"/>
  <c r="S151"/>
  <c r="P169"/>
  <c r="Q219"/>
  <c r="R81"/>
  <c r="S81" s="1"/>
  <c r="P142"/>
  <c r="R209"/>
  <c r="S209" s="1"/>
  <c r="R133"/>
  <c r="S133" s="1"/>
  <c r="P120"/>
  <c r="R186"/>
  <c r="S186" s="1"/>
  <c r="R119"/>
  <c r="P171"/>
  <c r="P114"/>
  <c r="R138"/>
  <c r="R118"/>
  <c r="S118" s="1"/>
  <c r="P74"/>
  <c r="P180"/>
  <c r="Q112"/>
  <c r="R117"/>
  <c r="S117" s="1"/>
  <c r="Q211"/>
  <c r="Q119"/>
  <c r="P146"/>
  <c r="P145"/>
  <c r="Q145" s="1"/>
  <c r="P215"/>
  <c r="P111"/>
  <c r="Q111" s="1"/>
  <c r="T111" s="1"/>
  <c r="Q75"/>
  <c r="S70"/>
  <c r="P95"/>
  <c r="Q95" s="1"/>
  <c r="P70"/>
  <c r="R158"/>
  <c r="S158" s="1"/>
  <c r="R89"/>
  <c r="S89" s="1"/>
  <c r="R197"/>
  <c r="S197" s="1"/>
  <c r="R161"/>
  <c r="S161" s="1"/>
  <c r="P129"/>
  <c r="R142"/>
  <c r="S142" s="1"/>
  <c r="R155"/>
  <c r="S155" s="1"/>
  <c r="P141"/>
  <c r="Q141" s="1"/>
  <c r="P157"/>
  <c r="Q157" s="1"/>
  <c r="P192"/>
  <c r="Q192" s="1"/>
  <c r="P213"/>
  <c r="Q213" s="1"/>
  <c r="P155"/>
  <c r="Q155" s="1"/>
  <c r="R157"/>
  <c r="S157" s="1"/>
  <c r="R168"/>
  <c r="S168" s="1"/>
  <c r="P110"/>
  <c r="Q110" s="1"/>
  <c r="U110" s="1"/>
  <c r="R137"/>
  <c r="S137" s="1"/>
  <c r="P137"/>
  <c r="P154"/>
  <c r="Q154" s="1"/>
  <c r="P207"/>
  <c r="Q207" s="1"/>
  <c r="R153"/>
  <c r="S153" s="1"/>
  <c r="R128"/>
  <c r="S128" s="1"/>
  <c r="S201"/>
  <c r="P115"/>
  <c r="S189"/>
  <c r="P156"/>
  <c r="Q156" s="1"/>
  <c r="P103"/>
  <c r="R140"/>
  <c r="S140" s="1"/>
  <c r="P105"/>
  <c r="P150"/>
  <c r="P98"/>
  <c r="P210"/>
  <c r="R216"/>
  <c r="S216" s="1"/>
  <c r="Q188"/>
  <c r="R194"/>
  <c r="S194" s="1"/>
  <c r="P162"/>
  <c r="P200"/>
  <c r="R152"/>
  <c r="S152" s="1"/>
  <c r="P130"/>
  <c r="Q147"/>
  <c r="S195"/>
  <c r="Q136"/>
  <c r="Q196"/>
  <c r="T196" s="1"/>
  <c r="Q216"/>
  <c r="R115"/>
  <c r="S115" s="1"/>
  <c r="R73"/>
  <c r="S73" s="1"/>
  <c r="R179"/>
  <c r="R143"/>
  <c r="S143" s="1"/>
  <c r="P117"/>
  <c r="R125"/>
  <c r="S125" s="1"/>
  <c r="R163"/>
  <c r="S163" s="1"/>
  <c r="S205"/>
  <c r="R104"/>
  <c r="S104" s="1"/>
  <c r="R71"/>
  <c r="S71" s="1"/>
  <c r="P181"/>
  <c r="Q181" s="1"/>
  <c r="R112"/>
  <c r="S112" s="1"/>
  <c r="Q123"/>
  <c r="Q140"/>
  <c r="R139"/>
  <c r="S139" s="1"/>
  <c r="P139"/>
  <c r="Q160"/>
  <c r="P94"/>
  <c r="Q195"/>
  <c r="Q124"/>
  <c r="T124" s="1"/>
  <c r="R123"/>
  <c r="S123" s="1"/>
  <c r="Q144"/>
  <c r="R108"/>
  <c r="S108" s="1"/>
  <c r="P175"/>
  <c r="Q175" s="1"/>
  <c r="P101"/>
  <c r="R113"/>
  <c r="S113" s="1"/>
  <c r="R177"/>
  <c r="S177" s="1"/>
  <c r="R183"/>
  <c r="S183" s="1"/>
  <c r="T183" s="1"/>
  <c r="R135"/>
  <c r="S135" s="1"/>
  <c r="S166"/>
  <c r="P121"/>
  <c r="Q121" s="1"/>
  <c r="Q87"/>
  <c r="P89"/>
  <c r="P82"/>
  <c r="P178"/>
  <c r="R173"/>
  <c r="S173" s="1"/>
  <c r="R162"/>
  <c r="S162" s="1"/>
  <c r="P106"/>
  <c r="Q106" s="1"/>
  <c r="T106" s="1"/>
  <c r="Q80"/>
  <c r="R169"/>
  <c r="S169" s="1"/>
  <c r="P165"/>
  <c r="Q92"/>
  <c r="R164"/>
  <c r="S164" s="1"/>
  <c r="Q153"/>
  <c r="P116"/>
  <c r="P100"/>
  <c r="P209"/>
  <c r="Q209" s="1"/>
  <c r="P107"/>
  <c r="Q127"/>
  <c r="Q77"/>
  <c r="P79"/>
  <c r="Q79" s="1"/>
  <c r="Q133"/>
  <c r="Q164"/>
  <c r="P83"/>
  <c r="P159"/>
  <c r="R99"/>
  <c r="S99" s="1"/>
  <c r="S208"/>
  <c r="P151"/>
  <c r="R129"/>
  <c r="S129" s="1"/>
  <c r="R101"/>
  <c r="S101" s="1"/>
  <c r="R149"/>
  <c r="S149" s="1"/>
  <c r="P113"/>
  <c r="S127"/>
  <c r="R187"/>
  <c r="S187" s="1"/>
  <c r="S147"/>
  <c r="Q143"/>
  <c r="R88"/>
  <c r="Q203"/>
  <c r="T203" s="1"/>
  <c r="S116"/>
  <c r="P163"/>
  <c r="Q163" s="1"/>
  <c r="R96"/>
  <c r="S96" s="1"/>
  <c r="Q205"/>
  <c r="R126"/>
  <c r="S126" s="1"/>
  <c r="P126"/>
  <c r="P122"/>
  <c r="Q122" s="1"/>
  <c r="P78"/>
  <c r="Q78" s="1"/>
  <c r="T78" s="1"/>
  <c r="S159"/>
  <c r="P184"/>
  <c r="Q184" s="1"/>
  <c r="Q187"/>
  <c r="R92"/>
  <c r="S92" s="1"/>
  <c r="R200"/>
  <c r="S200" s="1"/>
  <c r="P85"/>
  <c r="R97"/>
  <c r="S97" s="1"/>
  <c r="R188"/>
  <c r="S188" s="1"/>
  <c r="P167"/>
  <c r="Q167" s="1"/>
  <c r="P172"/>
  <c r="Q172" s="1"/>
  <c r="S122"/>
  <c r="P170"/>
  <c r="Q170" s="1"/>
  <c r="T170" s="1"/>
  <c r="R148"/>
  <c r="P73"/>
  <c r="R150"/>
  <c r="S150" s="1"/>
  <c r="P217"/>
  <c r="Q217" s="1"/>
  <c r="P168"/>
  <c r="P138"/>
  <c r="P118"/>
  <c r="P90"/>
  <c r="Q90" s="1"/>
  <c r="T90" s="1"/>
  <c r="P212"/>
  <c r="R154"/>
  <c r="S154" s="1"/>
  <c r="R132"/>
  <c r="P76"/>
  <c r="Q76" s="1"/>
  <c r="U76" s="1"/>
  <c r="S192"/>
  <c r="S100"/>
  <c r="R218"/>
  <c r="S218" s="1"/>
  <c r="P84"/>
  <c r="P177"/>
  <c r="Q177" s="1"/>
  <c r="S193"/>
  <c r="S160"/>
  <c r="Q166"/>
  <c r="U219"/>
  <c r="P135"/>
  <c r="Q194"/>
  <c r="Q86"/>
  <c r="T86" s="1"/>
  <c r="Q214"/>
  <c r="T214" s="1"/>
  <c r="P91"/>
  <c r="Q134"/>
  <c r="U134" s="1"/>
  <c r="S105"/>
  <c r="S85"/>
  <c r="S172"/>
  <c r="Q152"/>
  <c r="Q169"/>
  <c r="Q142"/>
  <c r="Q120"/>
  <c r="U120" s="1"/>
  <c r="S119"/>
  <c r="U119" s="1"/>
  <c r="S138"/>
  <c r="Q74"/>
  <c r="U74" s="1"/>
  <c r="L39" i="27"/>
  <c r="M54" i="26"/>
  <c r="R55" i="27"/>
  <c r="S55" s="1"/>
  <c r="R27" i="28"/>
  <c r="S27" s="1"/>
  <c r="O77" i="26"/>
  <c r="N36" i="27"/>
  <c r="R36" s="1"/>
  <c r="S36" s="1"/>
  <c r="P58"/>
  <c r="Q58" s="1"/>
  <c r="P29" i="28"/>
  <c r="Q29" s="1"/>
  <c r="O188" i="26"/>
  <c r="O156"/>
  <c r="O124"/>
  <c r="O92"/>
  <c r="M46" i="27"/>
  <c r="R38" i="28"/>
  <c r="M193" i="26"/>
  <c r="L193"/>
  <c r="M161"/>
  <c r="L161"/>
  <c r="M129"/>
  <c r="L129"/>
  <c r="M97"/>
  <c r="L97"/>
  <c r="M73"/>
  <c r="L73"/>
  <c r="M200"/>
  <c r="L200"/>
  <c r="M168"/>
  <c r="L168"/>
  <c r="M136"/>
  <c r="L136"/>
  <c r="M104"/>
  <c r="L104"/>
  <c r="N218"/>
  <c r="O218"/>
  <c r="M198"/>
  <c r="L198"/>
  <c r="N186"/>
  <c r="O186"/>
  <c r="M166"/>
  <c r="L166"/>
  <c r="N154"/>
  <c r="O154"/>
  <c r="M134"/>
  <c r="L134"/>
  <c r="N122"/>
  <c r="O122"/>
  <c r="M102"/>
  <c r="L102"/>
  <c r="N90"/>
  <c r="O90"/>
  <c r="M207"/>
  <c r="L207"/>
  <c r="M175"/>
  <c r="L175"/>
  <c r="M143"/>
  <c r="L143"/>
  <c r="M111"/>
  <c r="L111"/>
  <c r="M77"/>
  <c r="L77"/>
  <c r="N188"/>
  <c r="N156"/>
  <c r="R156" s="1"/>
  <c r="S156" s="1"/>
  <c r="N124"/>
  <c r="R124" s="1"/>
  <c r="S124" s="1"/>
  <c r="N92"/>
  <c r="N209"/>
  <c r="R209" s="1"/>
  <c r="S209" s="1"/>
  <c r="N177"/>
  <c r="R177" s="1"/>
  <c r="S177" s="1"/>
  <c r="N145"/>
  <c r="R145" s="1"/>
  <c r="S145" s="1"/>
  <c r="N113"/>
  <c r="R113" s="1"/>
  <c r="S113" s="1"/>
  <c r="O195"/>
  <c r="O163"/>
  <c r="O131"/>
  <c r="O99"/>
  <c r="M196"/>
  <c r="L196"/>
  <c r="M164"/>
  <c r="L164"/>
  <c r="M132"/>
  <c r="L132"/>
  <c r="M100"/>
  <c r="L100"/>
  <c r="O88"/>
  <c r="N88"/>
  <c r="L75"/>
  <c r="M75"/>
  <c r="M211"/>
  <c r="L211"/>
  <c r="M179"/>
  <c r="L179"/>
  <c r="M147"/>
  <c r="L147"/>
  <c r="M115"/>
  <c r="L115"/>
  <c r="O83"/>
  <c r="N83"/>
  <c r="N70"/>
  <c r="O70"/>
  <c r="M188"/>
  <c r="L188"/>
  <c r="M156"/>
  <c r="L156"/>
  <c r="M124"/>
  <c r="L124"/>
  <c r="L92"/>
  <c r="M92"/>
  <c r="M201"/>
  <c r="L201"/>
  <c r="M169"/>
  <c r="L169"/>
  <c r="M137"/>
  <c r="L137"/>
  <c r="M105"/>
  <c r="L105"/>
  <c r="O79"/>
  <c r="N79"/>
  <c r="P23" i="17"/>
  <c r="Q23" s="1"/>
  <c r="N213" i="26"/>
  <c r="R213" s="1"/>
  <c r="N181"/>
  <c r="R181" s="1"/>
  <c r="N149"/>
  <c r="R149" s="1"/>
  <c r="N117"/>
  <c r="R117" s="1"/>
  <c r="S117" s="1"/>
  <c r="N85"/>
  <c r="R85" s="1"/>
  <c r="N216"/>
  <c r="R216" s="1"/>
  <c r="S216" s="1"/>
  <c r="N184"/>
  <c r="R184" s="1"/>
  <c r="S184" s="1"/>
  <c r="N152"/>
  <c r="R152" s="1"/>
  <c r="N120"/>
  <c r="R120" s="1"/>
  <c r="S120" s="1"/>
  <c r="O199"/>
  <c r="R199" s="1"/>
  <c r="O167"/>
  <c r="O135"/>
  <c r="R135" s="1"/>
  <c r="O103"/>
  <c r="R103" s="1"/>
  <c r="N208"/>
  <c r="R208" s="1"/>
  <c r="S208" s="1"/>
  <c r="N176"/>
  <c r="R176" s="1"/>
  <c r="S176" s="1"/>
  <c r="N144"/>
  <c r="R144" s="1"/>
  <c r="S144" s="1"/>
  <c r="N112"/>
  <c r="R112" s="1"/>
  <c r="S112" s="1"/>
  <c r="N73"/>
  <c r="R73" s="1"/>
  <c r="S73" s="1"/>
  <c r="O72"/>
  <c r="N72"/>
  <c r="N78"/>
  <c r="O78"/>
  <c r="M203"/>
  <c r="L203"/>
  <c r="M171"/>
  <c r="L171"/>
  <c r="M139"/>
  <c r="L139"/>
  <c r="M107"/>
  <c r="L107"/>
  <c r="M212"/>
  <c r="L212"/>
  <c r="M180"/>
  <c r="L180"/>
  <c r="M148"/>
  <c r="L148"/>
  <c r="M116"/>
  <c r="L116"/>
  <c r="L84"/>
  <c r="M84"/>
  <c r="L71"/>
  <c r="M71"/>
  <c r="M210"/>
  <c r="L210"/>
  <c r="N198"/>
  <c r="O198"/>
  <c r="M178"/>
  <c r="L178"/>
  <c r="N166"/>
  <c r="O166"/>
  <c r="M146"/>
  <c r="L146"/>
  <c r="N134"/>
  <c r="O134"/>
  <c r="M114"/>
  <c r="L114"/>
  <c r="N102"/>
  <c r="O102"/>
  <c r="N82"/>
  <c r="O82"/>
  <c r="P32" i="28"/>
  <c r="Q32" s="1"/>
  <c r="O37" i="27"/>
  <c r="R37" s="1"/>
  <c r="S37" s="1"/>
  <c r="O191" i="26"/>
  <c r="R191" s="1"/>
  <c r="O159"/>
  <c r="R159" s="1"/>
  <c r="O127"/>
  <c r="O95"/>
  <c r="R95" s="1"/>
  <c r="N200"/>
  <c r="R200" s="1"/>
  <c r="S200" s="1"/>
  <c r="N168"/>
  <c r="R168" s="1"/>
  <c r="S168" s="1"/>
  <c r="N136"/>
  <c r="R136" s="1"/>
  <c r="S136" s="1"/>
  <c r="N104"/>
  <c r="R104" s="1"/>
  <c r="S104" s="1"/>
  <c r="N189"/>
  <c r="R189" s="1"/>
  <c r="S189" s="1"/>
  <c r="N157"/>
  <c r="R157" s="1"/>
  <c r="S157" s="1"/>
  <c r="N125"/>
  <c r="R125" s="1"/>
  <c r="N93"/>
  <c r="R93" s="1"/>
  <c r="S93" s="1"/>
  <c r="M216"/>
  <c r="L216"/>
  <c r="M184"/>
  <c r="L184"/>
  <c r="M152"/>
  <c r="L152"/>
  <c r="M120"/>
  <c r="L120"/>
  <c r="M88"/>
  <c r="L88"/>
  <c r="M199"/>
  <c r="L199"/>
  <c r="M167"/>
  <c r="L167"/>
  <c r="M135"/>
  <c r="L135"/>
  <c r="M103"/>
  <c r="L103"/>
  <c r="M214"/>
  <c r="L214"/>
  <c r="N202"/>
  <c r="O202"/>
  <c r="M182"/>
  <c r="L182"/>
  <c r="N170"/>
  <c r="O170"/>
  <c r="M150"/>
  <c r="L150"/>
  <c r="N138"/>
  <c r="O138"/>
  <c r="M118"/>
  <c r="L118"/>
  <c r="N106"/>
  <c r="O106"/>
  <c r="M86"/>
  <c r="L86"/>
  <c r="M191"/>
  <c r="L191"/>
  <c r="M159"/>
  <c r="L159"/>
  <c r="M127"/>
  <c r="L127"/>
  <c r="M95"/>
  <c r="L95"/>
  <c r="M81"/>
  <c r="L81"/>
  <c r="M82"/>
  <c r="L82"/>
  <c r="M213"/>
  <c r="L213"/>
  <c r="M181"/>
  <c r="L181"/>
  <c r="M149"/>
  <c r="L149"/>
  <c r="M117"/>
  <c r="L117"/>
  <c r="M85"/>
  <c r="L85"/>
  <c r="N204"/>
  <c r="R204" s="1"/>
  <c r="S204" s="1"/>
  <c r="N172"/>
  <c r="R172" s="1"/>
  <c r="S172" s="1"/>
  <c r="N140"/>
  <c r="R140" s="1"/>
  <c r="S140" s="1"/>
  <c r="N108"/>
  <c r="R108" s="1"/>
  <c r="S108" s="1"/>
  <c r="O219"/>
  <c r="R219" s="1"/>
  <c r="O187"/>
  <c r="R187" s="1"/>
  <c r="O155"/>
  <c r="R155" s="1"/>
  <c r="O123"/>
  <c r="R123" s="1"/>
  <c r="O91"/>
  <c r="R91" s="1"/>
  <c r="O211"/>
  <c r="R211" s="1"/>
  <c r="O179"/>
  <c r="R179" s="1"/>
  <c r="O147"/>
  <c r="O115"/>
  <c r="R115" s="1"/>
  <c r="M80"/>
  <c r="L80"/>
  <c r="M217"/>
  <c r="L217"/>
  <c r="M185"/>
  <c r="L185"/>
  <c r="M153"/>
  <c r="L153"/>
  <c r="M121"/>
  <c r="L121"/>
  <c r="M89"/>
  <c r="L89"/>
  <c r="O75"/>
  <c r="N75"/>
  <c r="M206"/>
  <c r="L206"/>
  <c r="N194"/>
  <c r="O194"/>
  <c r="M174"/>
  <c r="L174"/>
  <c r="N162"/>
  <c r="O162"/>
  <c r="M142"/>
  <c r="L142"/>
  <c r="N130"/>
  <c r="O130"/>
  <c r="M110"/>
  <c r="L110"/>
  <c r="N98"/>
  <c r="O98"/>
  <c r="M215"/>
  <c r="L215"/>
  <c r="M183"/>
  <c r="L183"/>
  <c r="M151"/>
  <c r="L151"/>
  <c r="M119"/>
  <c r="L119"/>
  <c r="M87"/>
  <c r="L87"/>
  <c r="M192"/>
  <c r="L192"/>
  <c r="M160"/>
  <c r="L160"/>
  <c r="M128"/>
  <c r="L128"/>
  <c r="M96"/>
  <c r="L96"/>
  <c r="O84"/>
  <c r="N84"/>
  <c r="O71"/>
  <c r="N71"/>
  <c r="S152"/>
  <c r="N81"/>
  <c r="R81" s="1"/>
  <c r="S81" s="1"/>
  <c r="O203"/>
  <c r="R203" s="1"/>
  <c r="O171"/>
  <c r="R171" s="1"/>
  <c r="O139"/>
  <c r="R139" s="1"/>
  <c r="O107"/>
  <c r="R107" s="1"/>
  <c r="N212"/>
  <c r="R212" s="1"/>
  <c r="S212" s="1"/>
  <c r="N180"/>
  <c r="R180" s="1"/>
  <c r="S180" s="1"/>
  <c r="N148"/>
  <c r="R148" s="1"/>
  <c r="S148" s="1"/>
  <c r="N116"/>
  <c r="R116" s="1"/>
  <c r="S116" s="1"/>
  <c r="N201"/>
  <c r="R201" s="1"/>
  <c r="S201" s="1"/>
  <c r="N169"/>
  <c r="R169" s="1"/>
  <c r="S169" s="1"/>
  <c r="N137"/>
  <c r="R137" s="1"/>
  <c r="S137" s="1"/>
  <c r="N105"/>
  <c r="R105" s="1"/>
  <c r="S105" s="1"/>
  <c r="M219"/>
  <c r="L219"/>
  <c r="M187"/>
  <c r="L187"/>
  <c r="M155"/>
  <c r="L155"/>
  <c r="M123"/>
  <c r="L123"/>
  <c r="M91"/>
  <c r="L91"/>
  <c r="M202"/>
  <c r="L202"/>
  <c r="N190"/>
  <c r="O190"/>
  <c r="M170"/>
  <c r="L170"/>
  <c r="N158"/>
  <c r="O158"/>
  <c r="M138"/>
  <c r="L138"/>
  <c r="N126"/>
  <c r="O126"/>
  <c r="M106"/>
  <c r="L106"/>
  <c r="N94"/>
  <c r="O94"/>
  <c r="L70"/>
  <c r="M70"/>
  <c r="N214"/>
  <c r="O214"/>
  <c r="M194"/>
  <c r="L194"/>
  <c r="N182"/>
  <c r="O182"/>
  <c r="M162"/>
  <c r="L162"/>
  <c r="N150"/>
  <c r="O150"/>
  <c r="M130"/>
  <c r="L130"/>
  <c r="N118"/>
  <c r="O118"/>
  <c r="M98"/>
  <c r="L98"/>
  <c r="N86"/>
  <c r="O86"/>
  <c r="M209"/>
  <c r="L209"/>
  <c r="M177"/>
  <c r="L177"/>
  <c r="M145"/>
  <c r="L145"/>
  <c r="M113"/>
  <c r="L113"/>
  <c r="M76"/>
  <c r="L76"/>
  <c r="O207"/>
  <c r="O175"/>
  <c r="O143"/>
  <c r="R143" s="1"/>
  <c r="O111"/>
  <c r="R111" s="1"/>
  <c r="N205"/>
  <c r="R205" s="1"/>
  <c r="S205" s="1"/>
  <c r="N173"/>
  <c r="R173" s="1"/>
  <c r="S173" s="1"/>
  <c r="N141"/>
  <c r="R141" s="1"/>
  <c r="S141" s="1"/>
  <c r="N109"/>
  <c r="R109" s="1"/>
  <c r="S109" s="1"/>
  <c r="M205"/>
  <c r="L205"/>
  <c r="M173"/>
  <c r="L173"/>
  <c r="M141"/>
  <c r="L141"/>
  <c r="M109"/>
  <c r="L109"/>
  <c r="M83"/>
  <c r="L83"/>
  <c r="M78"/>
  <c r="L78"/>
  <c r="M197"/>
  <c r="L197"/>
  <c r="M165"/>
  <c r="L165"/>
  <c r="M133"/>
  <c r="L133"/>
  <c r="M101"/>
  <c r="L101"/>
  <c r="M218"/>
  <c r="L218"/>
  <c r="N206"/>
  <c r="O206"/>
  <c r="M186"/>
  <c r="L186"/>
  <c r="N174"/>
  <c r="O174"/>
  <c r="M154"/>
  <c r="L154"/>
  <c r="N142"/>
  <c r="O142"/>
  <c r="M122"/>
  <c r="L122"/>
  <c r="N110"/>
  <c r="O110"/>
  <c r="M90"/>
  <c r="L90"/>
  <c r="M195"/>
  <c r="L195"/>
  <c r="M163"/>
  <c r="L163"/>
  <c r="M131"/>
  <c r="L131"/>
  <c r="M99"/>
  <c r="L99"/>
  <c r="M74"/>
  <c r="L74"/>
  <c r="M204"/>
  <c r="L204"/>
  <c r="M172"/>
  <c r="L172"/>
  <c r="M140"/>
  <c r="L140"/>
  <c r="M108"/>
  <c r="L108"/>
  <c r="S125"/>
  <c r="N77"/>
  <c r="R77" s="1"/>
  <c r="S77" s="1"/>
  <c r="N197"/>
  <c r="R197" s="1"/>
  <c r="S197" s="1"/>
  <c r="N165"/>
  <c r="R165" s="1"/>
  <c r="S165" s="1"/>
  <c r="N133"/>
  <c r="R133" s="1"/>
  <c r="S133" s="1"/>
  <c r="N101"/>
  <c r="R101" s="1"/>
  <c r="S101" s="1"/>
  <c r="O215"/>
  <c r="R215" s="1"/>
  <c r="O183"/>
  <c r="R183" s="1"/>
  <c r="O151"/>
  <c r="R151" s="1"/>
  <c r="O119"/>
  <c r="R119" s="1"/>
  <c r="O87"/>
  <c r="R87" s="1"/>
  <c r="N192"/>
  <c r="R192" s="1"/>
  <c r="S192" s="1"/>
  <c r="N160"/>
  <c r="R160" s="1"/>
  <c r="S160" s="1"/>
  <c r="N128"/>
  <c r="R128" s="1"/>
  <c r="S128" s="1"/>
  <c r="N96"/>
  <c r="R96" s="1"/>
  <c r="S96" s="1"/>
  <c r="N210"/>
  <c r="O210"/>
  <c r="M190"/>
  <c r="L190"/>
  <c r="N178"/>
  <c r="O178"/>
  <c r="M158"/>
  <c r="L158"/>
  <c r="N146"/>
  <c r="O146"/>
  <c r="M126"/>
  <c r="L126"/>
  <c r="N114"/>
  <c r="O114"/>
  <c r="M94"/>
  <c r="L94"/>
  <c r="M72"/>
  <c r="L72"/>
  <c r="M208"/>
  <c r="L208"/>
  <c r="M176"/>
  <c r="L176"/>
  <c r="M144"/>
  <c r="L144"/>
  <c r="M112"/>
  <c r="L112"/>
  <c r="O80"/>
  <c r="N80"/>
  <c r="M189"/>
  <c r="L189"/>
  <c r="M157"/>
  <c r="L157"/>
  <c r="M125"/>
  <c r="L125"/>
  <c r="M93"/>
  <c r="L93"/>
  <c r="M79"/>
  <c r="L79"/>
  <c r="O76"/>
  <c r="N76"/>
  <c r="N74"/>
  <c r="O74"/>
  <c r="R50" i="27"/>
  <c r="S50" s="1"/>
  <c r="R52" i="28"/>
  <c r="S52" s="1"/>
  <c r="M57" i="27"/>
  <c r="P57" s="1"/>
  <c r="O62" i="21"/>
  <c r="R195" i="26"/>
  <c r="R163"/>
  <c r="R131"/>
  <c r="R99"/>
  <c r="S213"/>
  <c r="S181"/>
  <c r="S149"/>
  <c r="S85"/>
  <c r="N193"/>
  <c r="R193" s="1"/>
  <c r="S193" s="1"/>
  <c r="N161"/>
  <c r="R161" s="1"/>
  <c r="N129"/>
  <c r="R129" s="1"/>
  <c r="S129" s="1"/>
  <c r="N97"/>
  <c r="R97" s="1"/>
  <c r="S97" s="1"/>
  <c r="N196"/>
  <c r="R196" s="1"/>
  <c r="S196" s="1"/>
  <c r="N164"/>
  <c r="R164" s="1"/>
  <c r="S164" s="1"/>
  <c r="N132"/>
  <c r="R132" s="1"/>
  <c r="S132" s="1"/>
  <c r="N100"/>
  <c r="R100" s="1"/>
  <c r="S100" s="1"/>
  <c r="N217"/>
  <c r="R217" s="1"/>
  <c r="S217" s="1"/>
  <c r="N185"/>
  <c r="R185" s="1"/>
  <c r="S185" s="1"/>
  <c r="N153"/>
  <c r="R153" s="1"/>
  <c r="S153" s="1"/>
  <c r="N121"/>
  <c r="R121" s="1"/>
  <c r="S121" s="1"/>
  <c r="N89"/>
  <c r="R89" s="1"/>
  <c r="S89" s="1"/>
  <c r="N69" i="27"/>
  <c r="R69" s="1"/>
  <c r="S69" s="1"/>
  <c r="N68" i="21"/>
  <c r="O67"/>
  <c r="R33" i="27"/>
  <c r="S33" s="1"/>
  <c r="O52"/>
  <c r="R52" s="1"/>
  <c r="S52" s="1"/>
  <c r="O63" i="21"/>
  <c r="R64" i="28"/>
  <c r="S64" s="1"/>
  <c r="P35" i="27"/>
  <c r="Q35" s="1"/>
  <c r="P54"/>
  <c r="Q54" s="1"/>
  <c r="P64" i="28"/>
  <c r="Q64" s="1"/>
  <c r="R45"/>
  <c r="S45" s="1"/>
  <c r="O29" i="27"/>
  <c r="R29" s="1"/>
  <c r="S29" s="1"/>
  <c r="N21"/>
  <c r="R21" s="1"/>
  <c r="S21" s="1"/>
  <c r="R58" i="28"/>
  <c r="L69" i="27"/>
  <c r="P69" s="1"/>
  <c r="Q69" s="1"/>
  <c r="L41"/>
  <c r="P41" s="1"/>
  <c r="Q41" s="1"/>
  <c r="O63" i="24"/>
  <c r="R68" i="28"/>
  <c r="S68" s="1"/>
  <c r="P20"/>
  <c r="Q20" s="1"/>
  <c r="P43" i="27"/>
  <c r="Q43" s="1"/>
  <c r="N22"/>
  <c r="R22" s="1"/>
  <c r="L26"/>
  <c r="P26" s="1"/>
  <c r="Q26" s="1"/>
  <c r="P67" i="28"/>
  <c r="Q67" s="1"/>
  <c r="P44"/>
  <c r="M38" i="26"/>
  <c r="P38" s="1"/>
  <c r="Q38" s="1"/>
  <c r="P65" i="21"/>
  <c r="P60"/>
  <c r="Q60" s="1"/>
  <c r="P27" i="17"/>
  <c r="Q27" s="1"/>
  <c r="R30" i="25"/>
  <c r="S30" s="1"/>
  <c r="N46" i="21"/>
  <c r="P31" i="27"/>
  <c r="Q31" s="1"/>
  <c r="L45" i="21"/>
  <c r="O46"/>
  <c r="L23"/>
  <c r="O64"/>
  <c r="M27"/>
  <c r="R58" i="17"/>
  <c r="S58" s="1"/>
  <c r="N58" i="21"/>
  <c r="R58" s="1"/>
  <c r="S58" s="1"/>
  <c r="N60" i="27"/>
  <c r="R60" s="1"/>
  <c r="R59" i="28"/>
  <c r="S59" s="1"/>
  <c r="N64" i="27"/>
  <c r="R64" s="1"/>
  <c r="S64" s="1"/>
  <c r="O61" i="21"/>
  <c r="N24" i="24"/>
  <c r="R24" s="1"/>
  <c r="S24" s="1"/>
  <c r="N63" i="27"/>
  <c r="R63" s="1"/>
  <c r="S63" s="1"/>
  <c r="P28"/>
  <c r="Q28" s="1"/>
  <c r="M61" i="21"/>
  <c r="P61" s="1"/>
  <c r="Q61" s="1"/>
  <c r="M31"/>
  <c r="P24" i="28"/>
  <c r="Q24" s="1"/>
  <c r="L38" i="27"/>
  <c r="P38" s="1"/>
  <c r="Q38" s="1"/>
  <c r="P33"/>
  <c r="Q33" s="1"/>
  <c r="M61" i="26"/>
  <c r="P61" s="1"/>
  <c r="Q61" s="1"/>
  <c r="L34" i="27"/>
  <c r="P34" s="1"/>
  <c r="Q34" s="1"/>
  <c r="R31" i="28"/>
  <c r="S31" s="1"/>
  <c r="M40" i="27"/>
  <c r="P40" s="1"/>
  <c r="L47" i="21"/>
  <c r="P47" s="1"/>
  <c r="Q47" s="1"/>
  <c r="L20"/>
  <c r="P20" s="1"/>
  <c r="N35" i="27"/>
  <c r="R35" s="1"/>
  <c r="S35" s="1"/>
  <c r="L67"/>
  <c r="P67" s="1"/>
  <c r="Q67" s="1"/>
  <c r="R68" i="22"/>
  <c r="S68" s="1"/>
  <c r="P31" i="28"/>
  <c r="Q31" s="1"/>
  <c r="P39" i="27"/>
  <c r="Q39" s="1"/>
  <c r="R40"/>
  <c r="S40" s="1"/>
  <c r="P22" i="21"/>
  <c r="Q22" s="1"/>
  <c r="P47" i="28"/>
  <c r="Q47" s="1"/>
  <c r="O20" i="27"/>
  <c r="R20" s="1"/>
  <c r="R44" i="28"/>
  <c r="S44" s="1"/>
  <c r="R57" i="27"/>
  <c r="S57" s="1"/>
  <c r="P48" i="28"/>
  <c r="Q48" s="1"/>
  <c r="R20"/>
  <c r="S20" s="1"/>
  <c r="P63" i="27"/>
  <c r="Q63" s="1"/>
  <c r="R32" i="28"/>
  <c r="S32" s="1"/>
  <c r="R63"/>
  <c r="S63" s="1"/>
  <c r="R44" i="27"/>
  <c r="S44" s="1"/>
  <c r="R45" i="21"/>
  <c r="S45" s="1"/>
  <c r="P50" i="27"/>
  <c r="Q50" s="1"/>
  <c r="L66"/>
  <c r="P66" s="1"/>
  <c r="Q66" s="1"/>
  <c r="R33" i="28"/>
  <c r="S33" s="1"/>
  <c r="O47" i="27"/>
  <c r="N47"/>
  <c r="P45" i="28"/>
  <c r="Q45" s="1"/>
  <c r="M37" i="27"/>
  <c r="P37" s="1"/>
  <c r="L49"/>
  <c r="M49"/>
  <c r="O48"/>
  <c r="R48" s="1"/>
  <c r="N39" i="21"/>
  <c r="R39" s="1"/>
  <c r="S39" s="1"/>
  <c r="O29" i="24"/>
  <c r="R29" s="1"/>
  <c r="S29" s="1"/>
  <c r="O51"/>
  <c r="R51" s="1"/>
  <c r="S51" s="1"/>
  <c r="O56" i="27"/>
  <c r="R56" s="1"/>
  <c r="O45"/>
  <c r="R45" s="1"/>
  <c r="N58"/>
  <c r="R58" s="1"/>
  <c r="S58" s="1"/>
  <c r="P46"/>
  <c r="Q46" s="1"/>
  <c r="N61" i="21"/>
  <c r="O60"/>
  <c r="R60" s="1"/>
  <c r="M42" i="27"/>
  <c r="P42" s="1"/>
  <c r="L52"/>
  <c r="P52" s="1"/>
  <c r="Q52" s="1"/>
  <c r="N54"/>
  <c r="R54" s="1"/>
  <c r="S54" s="1"/>
  <c r="N59"/>
  <c r="R59" s="1"/>
  <c r="S59" s="1"/>
  <c r="L23"/>
  <c r="P23" s="1"/>
  <c r="Q23" s="1"/>
  <c r="N42"/>
  <c r="R42" s="1"/>
  <c r="S42" s="1"/>
  <c r="P54" i="28"/>
  <c r="Q54" s="1"/>
  <c r="R34"/>
  <c r="P27" i="27"/>
  <c r="Q27" s="1"/>
  <c r="R54" i="28"/>
  <c r="S54" s="1"/>
  <c r="N53" i="27"/>
  <c r="R53" s="1"/>
  <c r="S53" s="1"/>
  <c r="M64"/>
  <c r="L64"/>
  <c r="R55" i="28"/>
  <c r="S55" s="1"/>
  <c r="P53" i="27"/>
  <c r="Q53" s="1"/>
  <c r="R31"/>
  <c r="S31" s="1"/>
  <c r="P36"/>
  <c r="Q36" s="1"/>
  <c r="N39" i="26"/>
  <c r="R39" s="1"/>
  <c r="S39" s="1"/>
  <c r="P54"/>
  <c r="Q54" s="1"/>
  <c r="O41"/>
  <c r="R41" s="1"/>
  <c r="S41" s="1"/>
  <c r="L42"/>
  <c r="M42"/>
  <c r="M36"/>
  <c r="P36" s="1"/>
  <c r="Q36" s="1"/>
  <c r="O38"/>
  <c r="N38"/>
  <c r="L40"/>
  <c r="M40"/>
  <c r="N20"/>
  <c r="R20" s="1"/>
  <c r="S20" s="1"/>
  <c r="M67"/>
  <c r="L67"/>
  <c r="L56"/>
  <c r="M56"/>
  <c r="L41"/>
  <c r="M41"/>
  <c r="O35"/>
  <c r="R35" s="1"/>
  <c r="S35" s="1"/>
  <c r="M21"/>
  <c r="L21"/>
  <c r="N63"/>
  <c r="R63" s="1"/>
  <c r="S63" s="1"/>
  <c r="R24" i="27"/>
  <c r="S24" s="1"/>
  <c r="L39" i="26"/>
  <c r="P39" s="1"/>
  <c r="Q39" s="1"/>
  <c r="R51" i="21"/>
  <c r="S51" s="1"/>
  <c r="M20" i="26"/>
  <c r="P20" s="1"/>
  <c r="M52"/>
  <c r="P52" s="1"/>
  <c r="P30" i="27"/>
  <c r="Q30" s="1"/>
  <c r="R65" i="28"/>
  <c r="S65" s="1"/>
  <c r="R32" i="27"/>
  <c r="S32" s="1"/>
  <c r="M34" i="26"/>
  <c r="P34" s="1"/>
  <c r="Q34" s="1"/>
  <c r="N43" i="24"/>
  <c r="R43" s="1"/>
  <c r="S43" s="1"/>
  <c r="O41"/>
  <c r="R41" s="1"/>
  <c r="S41" s="1"/>
  <c r="O68"/>
  <c r="R68" s="1"/>
  <c r="S68" s="1"/>
  <c r="N48"/>
  <c r="R48" s="1"/>
  <c r="S48" s="1"/>
  <c r="O33"/>
  <c r="R33" s="1"/>
  <c r="S33" s="1"/>
  <c r="N45"/>
  <c r="R45" s="1"/>
  <c r="S45" s="1"/>
  <c r="O30"/>
  <c r="N30"/>
  <c r="O44"/>
  <c r="N44"/>
  <c r="O47"/>
  <c r="N47"/>
  <c r="R23" i="21"/>
  <c r="S23" s="1"/>
  <c r="O41"/>
  <c r="R41" s="1"/>
  <c r="R35"/>
  <c r="S35" s="1"/>
  <c r="R69"/>
  <c r="S69" s="1"/>
  <c r="P23"/>
  <c r="Q23" s="1"/>
  <c r="N62"/>
  <c r="R62" s="1"/>
  <c r="S62" s="1"/>
  <c r="P67"/>
  <c r="Q67" s="1"/>
  <c r="P57"/>
  <c r="Q57" s="1"/>
  <c r="P35"/>
  <c r="Q35" s="1"/>
  <c r="R31"/>
  <c r="S31" s="1"/>
  <c r="P55" i="28"/>
  <c r="Q55" s="1"/>
  <c r="R30"/>
  <c r="S30" s="1"/>
  <c r="P23"/>
  <c r="Q23" s="1"/>
  <c r="P46"/>
  <c r="R66"/>
  <c r="S66" s="1"/>
  <c r="P53"/>
  <c r="Q53" s="1"/>
  <c r="R21"/>
  <c r="S21" s="1"/>
  <c r="P25"/>
  <c r="P69"/>
  <c r="Q69" s="1"/>
  <c r="P61"/>
  <c r="Q61" s="1"/>
  <c r="R67"/>
  <c r="S67" s="1"/>
  <c r="P56" i="27"/>
  <c r="Q56" s="1"/>
  <c r="R27"/>
  <c r="S27" s="1"/>
  <c r="R49"/>
  <c r="S49" s="1"/>
  <c r="P61"/>
  <c r="Q61" s="1"/>
  <c r="P62"/>
  <c r="Q62" s="1"/>
  <c r="P44"/>
  <c r="Q44" s="1"/>
  <c r="R26"/>
  <c r="S26" s="1"/>
  <c r="O36" i="26"/>
  <c r="R36" s="1"/>
  <c r="M31"/>
  <c r="P31" s="1"/>
  <c r="Q31" s="1"/>
  <c r="N31"/>
  <c r="O31"/>
  <c r="N28"/>
  <c r="O28"/>
  <c r="N53"/>
  <c r="R53" s="1"/>
  <c r="S53" s="1"/>
  <c r="M68"/>
  <c r="P68" s="1"/>
  <c r="Q68" s="1"/>
  <c r="N57"/>
  <c r="R57" s="1"/>
  <c r="S57" s="1"/>
  <c r="O33"/>
  <c r="N33"/>
  <c r="O61"/>
  <c r="N61"/>
  <c r="M49"/>
  <c r="L49"/>
  <c r="M48"/>
  <c r="P48" s="1"/>
  <c r="Q48" s="1"/>
  <c r="M24"/>
  <c r="P24" s="1"/>
  <c r="Q24" s="1"/>
  <c r="O50"/>
  <c r="N50"/>
  <c r="O62"/>
  <c r="N62"/>
  <c r="O23"/>
  <c r="N23"/>
  <c r="N59"/>
  <c r="O59"/>
  <c r="N26"/>
  <c r="R26" s="1"/>
  <c r="S26" s="1"/>
  <c r="O68"/>
  <c r="N68"/>
  <c r="M62"/>
  <c r="L62"/>
  <c r="N44"/>
  <c r="O44"/>
  <c r="O29"/>
  <c r="O24"/>
  <c r="N24"/>
  <c r="N27"/>
  <c r="O27"/>
  <c r="L60"/>
  <c r="M60"/>
  <c r="L50"/>
  <c r="M50"/>
  <c r="M46"/>
  <c r="L46"/>
  <c r="O46"/>
  <c r="N46"/>
  <c r="L66"/>
  <c r="M66"/>
  <c r="O55"/>
  <c r="N55"/>
  <c r="L58"/>
  <c r="M58"/>
  <c r="L44"/>
  <c r="M44"/>
  <c r="O45"/>
  <c r="N45"/>
  <c r="L47"/>
  <c r="P47" s="1"/>
  <c r="Q47" s="1"/>
  <c r="O34"/>
  <c r="N34"/>
  <c r="O21"/>
  <c r="N21"/>
  <c r="O52"/>
  <c r="R52" s="1"/>
  <c r="S52" s="1"/>
  <c r="M57"/>
  <c r="L57"/>
  <c r="O66"/>
  <c r="N66"/>
  <c r="M65"/>
  <c r="L65"/>
  <c r="N43"/>
  <c r="O43"/>
  <c r="O58"/>
  <c r="N58"/>
  <c r="O42"/>
  <c r="R42" s="1"/>
  <c r="S42" s="1"/>
  <c r="M37"/>
  <c r="L37"/>
  <c r="O22"/>
  <c r="N22"/>
  <c r="M69"/>
  <c r="L69"/>
  <c r="L28"/>
  <c r="M28"/>
  <c r="O47"/>
  <c r="R47" s="1"/>
  <c r="S47" s="1"/>
  <c r="L27"/>
  <c r="M27"/>
  <c r="N51"/>
  <c r="O51"/>
  <c r="M30"/>
  <c r="L30"/>
  <c r="L64"/>
  <c r="M64"/>
  <c r="L23"/>
  <c r="M23"/>
  <c r="O37"/>
  <c r="N37"/>
  <c r="N54"/>
  <c r="O54"/>
  <c r="M32"/>
  <c r="L32"/>
  <c r="L35"/>
  <c r="M35"/>
  <c r="O49"/>
  <c r="N49"/>
  <c r="M33"/>
  <c r="L33"/>
  <c r="M53"/>
  <c r="L53"/>
  <c r="M63"/>
  <c r="L63"/>
  <c r="O30"/>
  <c r="N30"/>
  <c r="L45"/>
  <c r="M45"/>
  <c r="O69"/>
  <c r="N69"/>
  <c r="M29"/>
  <c r="L29"/>
  <c r="M43"/>
  <c r="L43"/>
  <c r="O48"/>
  <c r="N48"/>
  <c r="O40"/>
  <c r="N40"/>
  <c r="M51"/>
  <c r="L51"/>
  <c r="N67"/>
  <c r="O67"/>
  <c r="O65"/>
  <c r="N65"/>
  <c r="O64"/>
  <c r="N64"/>
  <c r="O56"/>
  <c r="N56"/>
  <c r="O25"/>
  <c r="N25"/>
  <c r="N60"/>
  <c r="O60"/>
  <c r="M59"/>
  <c r="L59"/>
  <c r="M22"/>
  <c r="L22"/>
  <c r="O32"/>
  <c r="N32"/>
  <c r="M55"/>
  <c r="L55"/>
  <c r="L25"/>
  <c r="P25" s="1"/>
  <c r="Q25" s="1"/>
  <c r="U67" i="8"/>
  <c r="R25" i="28"/>
  <c r="S25" s="1"/>
  <c r="P48" i="27"/>
  <c r="Q48" s="1"/>
  <c r="P33" i="28"/>
  <c r="Q33" s="1"/>
  <c r="P43"/>
  <c r="Q43" s="1"/>
  <c r="R43"/>
  <c r="S43" s="1"/>
  <c r="P66"/>
  <c r="Q66" s="1"/>
  <c r="P60"/>
  <c r="Q60" s="1"/>
  <c r="P30"/>
  <c r="Q30" s="1"/>
  <c r="R46" i="27"/>
  <c r="S46" s="1"/>
  <c r="P22" i="28"/>
  <c r="Q22" s="1"/>
  <c r="P50"/>
  <c r="Q50" s="1"/>
  <c r="R36"/>
  <c r="S36" s="1"/>
  <c r="P58" i="21"/>
  <c r="Q58" s="1"/>
  <c r="R56" i="28"/>
  <c r="S56" s="1"/>
  <c r="R53"/>
  <c r="S53" s="1"/>
  <c r="R68" i="27"/>
  <c r="S68" s="1"/>
  <c r="R42" i="28"/>
  <c r="S42" s="1"/>
  <c r="P34"/>
  <c r="Q34" s="1"/>
  <c r="P31" i="21"/>
  <c r="Q31" s="1"/>
  <c r="R57" i="28"/>
  <c r="S57" s="1"/>
  <c r="R28"/>
  <c r="S28" s="1"/>
  <c r="P21"/>
  <c r="Q21" s="1"/>
  <c r="P38"/>
  <c r="Q38" s="1"/>
  <c r="P41"/>
  <c r="Q41" s="1"/>
  <c r="R22"/>
  <c r="S22" s="1"/>
  <c r="R23"/>
  <c r="S23" s="1"/>
  <c r="R50"/>
  <c r="S50" s="1"/>
  <c r="P56"/>
  <c r="Q56" s="1"/>
  <c r="R51"/>
  <c r="S51" s="1"/>
  <c r="R27" i="21"/>
  <c r="S27" s="1"/>
  <c r="R63" i="24"/>
  <c r="S63" s="1"/>
  <c r="P34" i="21"/>
  <c r="Q34" s="1"/>
  <c r="P53"/>
  <c r="Q53" s="1"/>
  <c r="R53"/>
  <c r="S53" s="1"/>
  <c r="P62"/>
  <c r="Q62" s="1"/>
  <c r="N21" i="24"/>
  <c r="R21" s="1"/>
  <c r="S21" s="1"/>
  <c r="P29" i="21"/>
  <c r="Q29" s="1"/>
  <c r="R67"/>
  <c r="S67" s="1"/>
  <c r="R49"/>
  <c r="S49" s="1"/>
  <c r="P54"/>
  <c r="Q54" s="1"/>
  <c r="R25"/>
  <c r="S25" s="1"/>
  <c r="R21"/>
  <c r="S21" s="1"/>
  <c r="P52"/>
  <c r="Q52" s="1"/>
  <c r="R29"/>
  <c r="S29" s="1"/>
  <c r="P27"/>
  <c r="Q27" s="1"/>
  <c r="P38"/>
  <c r="Q38" s="1"/>
  <c r="R28"/>
  <c r="S28" s="1"/>
  <c r="R38"/>
  <c r="S38" s="1"/>
  <c r="P59"/>
  <c r="Q59" s="1"/>
  <c r="R33"/>
  <c r="S33" s="1"/>
  <c r="U59" i="28"/>
  <c r="P33" i="21"/>
  <c r="Q33" s="1"/>
  <c r="P30"/>
  <c r="Q30" s="1"/>
  <c r="N36" i="24"/>
  <c r="R36" s="1"/>
  <c r="S36" s="1"/>
  <c r="N38"/>
  <c r="R38" s="1"/>
  <c r="S38" s="1"/>
  <c r="T41" i="8"/>
  <c r="U67" i="27"/>
  <c r="T37" i="28"/>
  <c r="U47"/>
  <c r="U62"/>
  <c r="U65"/>
  <c r="U23" i="27"/>
  <c r="T47" i="28"/>
  <c r="U29" i="27"/>
  <c r="U37" i="28"/>
  <c r="T20"/>
  <c r="T31"/>
  <c r="T64"/>
  <c r="T45"/>
  <c r="Q46"/>
  <c r="T46" s="1"/>
  <c r="U31"/>
  <c r="U64"/>
  <c r="U26"/>
  <c r="T26"/>
  <c r="S58"/>
  <c r="T58" s="1"/>
  <c r="Q49"/>
  <c r="T49" s="1"/>
  <c r="T62"/>
  <c r="T68"/>
  <c r="U68"/>
  <c r="S34"/>
  <c r="U52"/>
  <c r="T52"/>
  <c r="S38"/>
  <c r="Q39"/>
  <c r="U39" s="1"/>
  <c r="Q44"/>
  <c r="U44" s="1"/>
  <c r="U20"/>
  <c r="U29"/>
  <c r="T29"/>
  <c r="T65"/>
  <c r="U40"/>
  <c r="T40"/>
  <c r="U30" i="27"/>
  <c r="U55"/>
  <c r="U32" i="28"/>
  <c r="Q51"/>
  <c r="T24"/>
  <c r="U24"/>
  <c r="T35"/>
  <c r="U35"/>
  <c r="T27"/>
  <c r="U27"/>
  <c r="Q63"/>
  <c r="Q25"/>
  <c r="Q42"/>
  <c r="T29" i="27"/>
  <c r="T55"/>
  <c r="T38"/>
  <c r="U21"/>
  <c r="S43"/>
  <c r="U43" s="1"/>
  <c r="T67"/>
  <c r="T58"/>
  <c r="U58"/>
  <c r="U63"/>
  <c r="T63"/>
  <c r="S56"/>
  <c r="U56" s="1"/>
  <c r="S51"/>
  <c r="T51" s="1"/>
  <c r="T28"/>
  <c r="U28"/>
  <c r="S62"/>
  <c r="T35"/>
  <c r="U35"/>
  <c r="T21"/>
  <c r="U65"/>
  <c r="T65"/>
  <c r="U54"/>
  <c r="U33"/>
  <c r="T33"/>
  <c r="T23"/>
  <c r="T41"/>
  <c r="U38"/>
  <c r="T34"/>
  <c r="U34"/>
  <c r="T39"/>
  <c r="U39"/>
  <c r="T25"/>
  <c r="U25"/>
  <c r="R42" i="21"/>
  <c r="S42" s="1"/>
  <c r="U36" i="27"/>
  <c r="T36"/>
  <c r="U50"/>
  <c r="T50"/>
  <c r="P64" i="21"/>
  <c r="Q64" s="1"/>
  <c r="P32"/>
  <c r="R52"/>
  <c r="S52" s="1"/>
  <c r="R50"/>
  <c r="S50" s="1"/>
  <c r="R24"/>
  <c r="S24" s="1"/>
  <c r="U39" i="8"/>
  <c r="U47"/>
  <c r="Q20" i="2"/>
  <c r="T20" s="1"/>
  <c r="R34" i="21"/>
  <c r="S34" s="1"/>
  <c r="R37"/>
  <c r="S37" s="1"/>
  <c r="P46"/>
  <c r="Q46" s="1"/>
  <c r="P51"/>
  <c r="Q51" s="1"/>
  <c r="R43"/>
  <c r="S43" s="1"/>
  <c r="R26"/>
  <c r="S26" s="1"/>
  <c r="R68"/>
  <c r="S68" s="1"/>
  <c r="R66"/>
  <c r="S66" s="1"/>
  <c r="R22"/>
  <c r="S22" s="1"/>
  <c r="R40"/>
  <c r="S40" s="1"/>
  <c r="P50"/>
  <c r="Q50" s="1"/>
  <c r="P42"/>
  <c r="Q42" s="1"/>
  <c r="T64" i="8"/>
  <c r="R36" i="21"/>
  <c r="S36" s="1"/>
  <c r="P63"/>
  <c r="Q63" s="1"/>
  <c r="P48"/>
  <c r="Q48" s="1"/>
  <c r="P41"/>
  <c r="Q41" s="1"/>
  <c r="R65"/>
  <c r="S65" s="1"/>
  <c r="R56"/>
  <c r="S56" s="1"/>
  <c r="P39"/>
  <c r="Q39" s="1"/>
  <c r="P69"/>
  <c r="Q69" s="1"/>
  <c r="P28"/>
  <c r="Q28" s="1"/>
  <c r="R44"/>
  <c r="S44" s="1"/>
  <c r="P55"/>
  <c r="Q55" s="1"/>
  <c r="P45"/>
  <c r="Q45" s="1"/>
  <c r="P44"/>
  <c r="Q44" s="1"/>
  <c r="U29" i="8"/>
  <c r="U61"/>
  <c r="P36" i="21"/>
  <c r="Q36" s="1"/>
  <c r="T30" i="8"/>
  <c r="S54" i="16"/>
  <c r="U54" s="1"/>
  <c r="U59" i="8"/>
  <c r="T29"/>
  <c r="U65"/>
  <c r="U31"/>
  <c r="T33"/>
  <c r="U33"/>
  <c r="U30"/>
  <c r="R64" i="21"/>
  <c r="S64" s="1"/>
  <c r="P68"/>
  <c r="Q68" s="1"/>
  <c r="T31" i="8"/>
  <c r="U42"/>
  <c r="U22"/>
  <c r="R63" i="21"/>
  <c r="S63" s="1"/>
  <c r="U35" i="25"/>
  <c r="U45" i="8"/>
  <c r="T45"/>
  <c r="T49"/>
  <c r="T50"/>
  <c r="U50"/>
  <c r="U28"/>
  <c r="T28"/>
  <c r="T47"/>
  <c r="U36"/>
  <c r="P43" i="21"/>
  <c r="Q43" s="1"/>
  <c r="P53" i="22"/>
  <c r="Q53" s="1"/>
  <c r="T67" i="25"/>
  <c r="T59"/>
  <c r="U60" i="24"/>
  <c r="U59" i="25"/>
  <c r="O34" i="18"/>
  <c r="R34" s="1"/>
  <c r="S34" s="1"/>
  <c r="N27"/>
  <c r="R27" s="1"/>
  <c r="S27" s="1"/>
  <c r="U65" i="24"/>
  <c r="T63" i="23"/>
  <c r="M30" i="18"/>
  <c r="P30" s="1"/>
  <c r="Q30" s="1"/>
  <c r="U58" i="23"/>
  <c r="Q37" i="24"/>
  <c r="U37" s="1"/>
  <c r="N26" i="18"/>
  <c r="R26" s="1"/>
  <c r="S26" s="1"/>
  <c r="U20" i="22"/>
  <c r="U53" i="24"/>
  <c r="M58" i="18"/>
  <c r="P58" s="1"/>
  <c r="Q58" s="1"/>
  <c r="O44"/>
  <c r="R44" s="1"/>
  <c r="S44" s="1"/>
  <c r="T34" i="8"/>
  <c r="T52" i="24"/>
  <c r="T58"/>
  <c r="U52" i="25"/>
  <c r="O42" i="18"/>
  <c r="R42" s="1"/>
  <c r="S42" s="1"/>
  <c r="M35"/>
  <c r="P35" s="1"/>
  <c r="T31" i="24"/>
  <c r="T34"/>
  <c r="T35"/>
  <c r="L50" i="18"/>
  <c r="P50" s="1"/>
  <c r="Q50" s="1"/>
  <c r="N22"/>
  <c r="R22" s="1"/>
  <c r="S22" s="1"/>
  <c r="O67"/>
  <c r="R67" s="1"/>
  <c r="S67" s="1"/>
  <c r="M26"/>
  <c r="P26" s="1"/>
  <c r="T28" i="24"/>
  <c r="U43" i="25"/>
  <c r="M22" i="18"/>
  <c r="P22" s="1"/>
  <c r="Q22" s="1"/>
  <c r="P21" i="21"/>
  <c r="Q21" s="1"/>
  <c r="L28" i="18"/>
  <c r="M28"/>
  <c r="O36"/>
  <c r="N36"/>
  <c r="L63"/>
  <c r="M63"/>
  <c r="M42"/>
  <c r="L42"/>
  <c r="M51"/>
  <c r="L51"/>
  <c r="M32"/>
  <c r="L32"/>
  <c r="N30"/>
  <c r="O30"/>
  <c r="N39"/>
  <c r="O39"/>
  <c r="L67"/>
  <c r="M67"/>
  <c r="O37"/>
  <c r="N37"/>
  <c r="N56"/>
  <c r="O56"/>
  <c r="M68"/>
  <c r="L68"/>
  <c r="O32"/>
  <c r="R32" s="1"/>
  <c r="O47"/>
  <c r="R47" s="1"/>
  <c r="S47" s="1"/>
  <c r="O52"/>
  <c r="R52" s="1"/>
  <c r="S52" s="1"/>
  <c r="O64"/>
  <c r="L54"/>
  <c r="P54" s="1"/>
  <c r="Q54" s="1"/>
  <c r="O69"/>
  <c r="N69"/>
  <c r="M47"/>
  <c r="L47"/>
  <c r="O53"/>
  <c r="N53"/>
  <c r="O57"/>
  <c r="N57"/>
  <c r="L61"/>
  <c r="M61"/>
  <c r="M25"/>
  <c r="L25"/>
  <c r="O60"/>
  <c r="N60"/>
  <c r="O24"/>
  <c r="N24"/>
  <c r="L45"/>
  <c r="P45" s="1"/>
  <c r="Q45" s="1"/>
  <c r="N58"/>
  <c r="R58" s="1"/>
  <c r="S58" s="1"/>
  <c r="L24"/>
  <c r="P24" s="1"/>
  <c r="Q24" s="1"/>
  <c r="N28"/>
  <c r="R28" s="1"/>
  <c r="S28" s="1"/>
  <c r="O66"/>
  <c r="R66" s="1"/>
  <c r="S66" s="1"/>
  <c r="M31"/>
  <c r="P31" s="1"/>
  <c r="Q31" s="1"/>
  <c r="M36"/>
  <c r="M29"/>
  <c r="L29"/>
  <c r="M41"/>
  <c r="L41"/>
  <c r="N20"/>
  <c r="O20"/>
  <c r="M59"/>
  <c r="L59"/>
  <c r="N55"/>
  <c r="R55" s="1"/>
  <c r="S55" s="1"/>
  <c r="M38"/>
  <c r="P38" s="1"/>
  <c r="Q38" s="1"/>
  <c r="O21"/>
  <c r="R21" s="1"/>
  <c r="S21" s="1"/>
  <c r="M44"/>
  <c r="P44" s="1"/>
  <c r="Q44" s="1"/>
  <c r="O50"/>
  <c r="N50"/>
  <c r="M52"/>
  <c r="L52"/>
  <c r="M56"/>
  <c r="L56"/>
  <c r="O54"/>
  <c r="N54"/>
  <c r="O63"/>
  <c r="N63"/>
  <c r="M23"/>
  <c r="L23"/>
  <c r="M27"/>
  <c r="L27"/>
  <c r="N29"/>
  <c r="R29" s="1"/>
  <c r="S29" s="1"/>
  <c r="O51"/>
  <c r="R51" s="1"/>
  <c r="S51" s="1"/>
  <c r="N40"/>
  <c r="R40" s="1"/>
  <c r="S40" s="1"/>
  <c r="O38"/>
  <c r="R38" s="1"/>
  <c r="N43"/>
  <c r="R43" s="1"/>
  <c r="S43" s="1"/>
  <c r="N65"/>
  <c r="O65"/>
  <c r="L69"/>
  <c r="M69"/>
  <c r="M66"/>
  <c r="L66"/>
  <c r="M20"/>
  <c r="L20"/>
  <c r="O31"/>
  <c r="N31"/>
  <c r="L65"/>
  <c r="M65"/>
  <c r="M62"/>
  <c r="L62"/>
  <c r="M57"/>
  <c r="P57" s="1"/>
  <c r="N35"/>
  <c r="R35" s="1"/>
  <c r="S35" s="1"/>
  <c r="L55"/>
  <c r="P55" s="1"/>
  <c r="Q55" s="1"/>
  <c r="M64"/>
  <c r="L64"/>
  <c r="O33"/>
  <c r="N33"/>
  <c r="L37"/>
  <c r="M37"/>
  <c r="L34"/>
  <c r="M34"/>
  <c r="M40"/>
  <c r="L40"/>
  <c r="M43"/>
  <c r="L43"/>
  <c r="L39"/>
  <c r="M39"/>
  <c r="O45"/>
  <c r="N45"/>
  <c r="N49"/>
  <c r="O49"/>
  <c r="L53"/>
  <c r="M53"/>
  <c r="L33"/>
  <c r="M33"/>
  <c r="O48"/>
  <c r="N48"/>
  <c r="M60"/>
  <c r="L60"/>
  <c r="L49"/>
  <c r="M49"/>
  <c r="M46"/>
  <c r="L46"/>
  <c r="N59"/>
  <c r="O59"/>
  <c r="N61"/>
  <c r="O61"/>
  <c r="O68"/>
  <c r="N68"/>
  <c r="L21"/>
  <c r="M21"/>
  <c r="M48"/>
  <c r="L48"/>
  <c r="O23"/>
  <c r="N23"/>
  <c r="O62"/>
  <c r="R62" s="1"/>
  <c r="S62" s="1"/>
  <c r="N46"/>
  <c r="R46" s="1"/>
  <c r="S46" s="1"/>
  <c r="O41"/>
  <c r="R41" s="1"/>
  <c r="S41" s="1"/>
  <c r="N25"/>
  <c r="R25" s="1"/>
  <c r="S25" s="1"/>
  <c r="U33" i="25"/>
  <c r="U60"/>
  <c r="U28"/>
  <c r="U50"/>
  <c r="U64"/>
  <c r="T52"/>
  <c r="T64"/>
  <c r="U63"/>
  <c r="T25"/>
  <c r="U25"/>
  <c r="T43"/>
  <c r="T36"/>
  <c r="U36"/>
  <c r="U67"/>
  <c r="T60"/>
  <c r="T50"/>
  <c r="S61"/>
  <c r="U61" s="1"/>
  <c r="T35"/>
  <c r="U58"/>
  <c r="T33"/>
  <c r="U29"/>
  <c r="S34"/>
  <c r="T34" s="1"/>
  <c r="T53"/>
  <c r="T28"/>
  <c r="U68"/>
  <c r="T68"/>
  <c r="U27"/>
  <c r="T27"/>
  <c r="U41"/>
  <c r="T41"/>
  <c r="U45"/>
  <c r="T45"/>
  <c r="T58"/>
  <c r="S37"/>
  <c r="U37" s="1"/>
  <c r="T49"/>
  <c r="S40"/>
  <c r="T40" s="1"/>
  <c r="U53"/>
  <c r="T63"/>
  <c r="U49"/>
  <c r="T51"/>
  <c r="U51"/>
  <c r="Q20"/>
  <c r="U20" s="1"/>
  <c r="S42"/>
  <c r="T42" s="1"/>
  <c r="U57"/>
  <c r="T57"/>
  <c r="T41" i="24"/>
  <c r="Q31" i="25"/>
  <c r="U31" s="1"/>
  <c r="Q22"/>
  <c r="T22" s="1"/>
  <c r="U66"/>
  <c r="T66"/>
  <c r="U23"/>
  <c r="T23"/>
  <c r="U32"/>
  <c r="T32"/>
  <c r="T44"/>
  <c r="U44"/>
  <c r="R62" i="20"/>
  <c r="S62" s="1"/>
  <c r="P25" i="22"/>
  <c r="Q25" s="1"/>
  <c r="U25" s="1"/>
  <c r="S48" i="25"/>
  <c r="U48" s="1"/>
  <c r="Q26"/>
  <c r="U26" s="1"/>
  <c r="T62"/>
  <c r="U62"/>
  <c r="T56"/>
  <c r="U56"/>
  <c r="T21"/>
  <c r="U21"/>
  <c r="T39"/>
  <c r="U39"/>
  <c r="U65"/>
  <c r="T65"/>
  <c r="U47"/>
  <c r="T47"/>
  <c r="S54"/>
  <c r="T54" s="1"/>
  <c r="Q69"/>
  <c r="T69" s="1"/>
  <c r="U55"/>
  <c r="T55"/>
  <c r="T30"/>
  <c r="U30"/>
  <c r="T24"/>
  <c r="U24"/>
  <c r="T38"/>
  <c r="U38"/>
  <c r="T29"/>
  <c r="Q46"/>
  <c r="T46" s="1"/>
  <c r="T32" i="24"/>
  <c r="U31"/>
  <c r="T26"/>
  <c r="T39"/>
  <c r="U29"/>
  <c r="T22"/>
  <c r="U20"/>
  <c r="U58"/>
  <c r="U32"/>
  <c r="U35"/>
  <c r="T50"/>
  <c r="U61"/>
  <c r="U22"/>
  <c r="T40"/>
  <c r="T60"/>
  <c r="U26"/>
  <c r="T23"/>
  <c r="U64"/>
  <c r="U52"/>
  <c r="U66"/>
  <c r="T67"/>
  <c r="U34"/>
  <c r="U54"/>
  <c r="T54"/>
  <c r="T38" i="8"/>
  <c r="U46" i="23"/>
  <c r="T61" i="24"/>
  <c r="T65"/>
  <c r="U39"/>
  <c r="T64"/>
  <c r="S46"/>
  <c r="T46" s="1"/>
  <c r="Q33"/>
  <c r="U33" s="1"/>
  <c r="U67"/>
  <c r="U40"/>
  <c r="T66"/>
  <c r="T20"/>
  <c r="T62"/>
  <c r="U62"/>
  <c r="Q21"/>
  <c r="U43"/>
  <c r="T53"/>
  <c r="T24"/>
  <c r="U24"/>
  <c r="U59"/>
  <c r="T59"/>
  <c r="T56"/>
  <c r="U56"/>
  <c r="U27"/>
  <c r="T27"/>
  <c r="U48"/>
  <c r="T61" i="23"/>
  <c r="T66"/>
  <c r="U28" i="24"/>
  <c r="U49"/>
  <c r="T49"/>
  <c r="T25"/>
  <c r="U25"/>
  <c r="T69"/>
  <c r="U69"/>
  <c r="U41"/>
  <c r="T42"/>
  <c r="U42"/>
  <c r="U68"/>
  <c r="T68"/>
  <c r="U24" i="23"/>
  <c r="Q55" i="24"/>
  <c r="T55" s="1"/>
  <c r="U23"/>
  <c r="U50"/>
  <c r="T57"/>
  <c r="U57"/>
  <c r="T29"/>
  <c r="T45"/>
  <c r="U45"/>
  <c r="U59" i="23"/>
  <c r="U43"/>
  <c r="U29"/>
  <c r="U27"/>
  <c r="T37"/>
  <c r="T27"/>
  <c r="U40"/>
  <c r="T67"/>
  <c r="T24"/>
  <c r="U66"/>
  <c r="T26"/>
  <c r="T48"/>
  <c r="U47"/>
  <c r="S31"/>
  <c r="T31" s="1"/>
  <c r="U61"/>
  <c r="U63"/>
  <c r="U37"/>
  <c r="T54"/>
  <c r="U54"/>
  <c r="U30"/>
  <c r="T30"/>
  <c r="T68" i="19"/>
  <c r="Q64" i="22"/>
  <c r="U64" s="1"/>
  <c r="T47" i="23"/>
  <c r="S35"/>
  <c r="T35" s="1"/>
  <c r="T29"/>
  <c r="U26"/>
  <c r="T43"/>
  <c r="T55"/>
  <c r="U55"/>
  <c r="U52"/>
  <c r="T52"/>
  <c r="U69"/>
  <c r="T69"/>
  <c r="S32"/>
  <c r="T32" s="1"/>
  <c r="S51"/>
  <c r="U51" s="1"/>
  <c r="Q25"/>
  <c r="T25" s="1"/>
  <c r="T56"/>
  <c r="U67"/>
  <c r="U56"/>
  <c r="U62"/>
  <c r="T62"/>
  <c r="T44"/>
  <c r="U44"/>
  <c r="U38"/>
  <c r="T38"/>
  <c r="U34"/>
  <c r="T34"/>
  <c r="U60"/>
  <c r="T60"/>
  <c r="T46"/>
  <c r="T59"/>
  <c r="T40"/>
  <c r="U49"/>
  <c r="T49"/>
  <c r="T22"/>
  <c r="U22"/>
  <c r="U65"/>
  <c r="T65"/>
  <c r="T64"/>
  <c r="U64"/>
  <c r="Q39"/>
  <c r="T39" s="1"/>
  <c r="T58"/>
  <c r="U28"/>
  <c r="T28"/>
  <c r="U36"/>
  <c r="T36"/>
  <c r="T53"/>
  <c r="U53"/>
  <c r="T41"/>
  <c r="U41"/>
  <c r="U33"/>
  <c r="T33"/>
  <c r="U42"/>
  <c r="T42"/>
  <c r="T57"/>
  <c r="U57"/>
  <c r="Q23"/>
  <c r="T23" s="1"/>
  <c r="U48"/>
  <c r="T68"/>
  <c r="U68"/>
  <c r="T50"/>
  <c r="U50"/>
  <c r="T21"/>
  <c r="U21"/>
  <c r="T20"/>
  <c r="U20"/>
  <c r="U45"/>
  <c r="T45"/>
  <c r="T43" i="22"/>
  <c r="U42"/>
  <c r="T62"/>
  <c r="T66"/>
  <c r="T58"/>
  <c r="S57"/>
  <c r="U66"/>
  <c r="P40"/>
  <c r="P44"/>
  <c r="Q44" s="1"/>
  <c r="T44" s="1"/>
  <c r="Q65"/>
  <c r="U63"/>
  <c r="U30"/>
  <c r="T37"/>
  <c r="T63"/>
  <c r="P50"/>
  <c r="Q50" s="1"/>
  <c r="T50" s="1"/>
  <c r="T67"/>
  <c r="T24"/>
  <c r="T39"/>
  <c r="S52"/>
  <c r="U52" s="1"/>
  <c r="U34"/>
  <c r="Q22"/>
  <c r="U22" s="1"/>
  <c r="U62"/>
  <c r="T49"/>
  <c r="U43"/>
  <c r="Q68"/>
  <c r="U68" s="1"/>
  <c r="U26"/>
  <c r="T26"/>
  <c r="U47"/>
  <c r="T47"/>
  <c r="U56"/>
  <c r="U33"/>
  <c r="T30"/>
  <c r="U32"/>
  <c r="P55"/>
  <c r="Q55" s="1"/>
  <c r="T56"/>
  <c r="S28"/>
  <c r="U28" s="1"/>
  <c r="T31" i="20"/>
  <c r="T33" i="22"/>
  <c r="Q60"/>
  <c r="U60" s="1"/>
  <c r="S65"/>
  <c r="T32"/>
  <c r="T42"/>
  <c r="U37"/>
  <c r="U58"/>
  <c r="P38"/>
  <c r="Q38" s="1"/>
  <c r="T34"/>
  <c r="S69"/>
  <c r="T69" s="1"/>
  <c r="U49"/>
  <c r="P57"/>
  <c r="Q57" s="1"/>
  <c r="S41"/>
  <c r="U41" s="1"/>
  <c r="U26" i="8"/>
  <c r="T20" i="22"/>
  <c r="Q45"/>
  <c r="U45" s="1"/>
  <c r="U67"/>
  <c r="Q21"/>
  <c r="U21" s="1"/>
  <c r="U62" i="8"/>
  <c r="S28" i="20"/>
  <c r="T20"/>
  <c r="P27" i="22"/>
  <c r="Q27" s="1"/>
  <c r="S51"/>
  <c r="T51" s="1"/>
  <c r="Q29"/>
  <c r="Q35"/>
  <c r="T35" s="1"/>
  <c r="S36"/>
  <c r="T36" s="1"/>
  <c r="R66" i="20"/>
  <c r="S66" s="1"/>
  <c r="U24" i="22"/>
  <c r="Q48"/>
  <c r="T48" s="1"/>
  <c r="U49" i="8"/>
  <c r="T52"/>
  <c r="T23" i="21"/>
  <c r="U39" i="22"/>
  <c r="P31"/>
  <c r="Q31" s="1"/>
  <c r="Q59"/>
  <c r="U59" s="1"/>
  <c r="Q46"/>
  <c r="U46" s="1"/>
  <c r="S54"/>
  <c r="U54" s="1"/>
  <c r="P61"/>
  <c r="T62" i="8"/>
  <c r="S23" i="22"/>
  <c r="T23" s="1"/>
  <c r="R61"/>
  <c r="S61" s="1"/>
  <c r="U25" i="21"/>
  <c r="U30"/>
  <c r="U57"/>
  <c r="U54"/>
  <c r="U62"/>
  <c r="U53"/>
  <c r="T59"/>
  <c r="T47"/>
  <c r="U47"/>
  <c r="T54"/>
  <c r="S33" i="19"/>
  <c r="T33" s="1"/>
  <c r="T35" i="21"/>
  <c r="U35"/>
  <c r="T57"/>
  <c r="T62"/>
  <c r="T67"/>
  <c r="U67"/>
  <c r="U51"/>
  <c r="U23"/>
  <c r="U52"/>
  <c r="T24"/>
  <c r="U24"/>
  <c r="Q32"/>
  <c r="U32" s="1"/>
  <c r="T53"/>
  <c r="Q65"/>
  <c r="U33" i="20"/>
  <c r="S23"/>
  <c r="U23" s="1"/>
  <c r="P43"/>
  <c r="Q43" s="1"/>
  <c r="U43" s="1"/>
  <c r="T33"/>
  <c r="P41"/>
  <c r="T25"/>
  <c r="U25"/>
  <c r="T53"/>
  <c r="U53"/>
  <c r="T30"/>
  <c r="U30"/>
  <c r="S35"/>
  <c r="U35" s="1"/>
  <c r="Q26"/>
  <c r="U26" s="1"/>
  <c r="Q62"/>
  <c r="Q46"/>
  <c r="U46" s="1"/>
  <c r="Q66"/>
  <c r="T50"/>
  <c r="U48"/>
  <c r="T48"/>
  <c r="Q42"/>
  <c r="T42" s="1"/>
  <c r="Q40"/>
  <c r="U40" s="1"/>
  <c r="S27"/>
  <c r="T63"/>
  <c r="Q55"/>
  <c r="U55" s="1"/>
  <c r="U50"/>
  <c r="P28"/>
  <c r="Q28" s="1"/>
  <c r="U20"/>
  <c r="T64"/>
  <c r="U36"/>
  <c r="T36"/>
  <c r="Q24"/>
  <c r="Q27"/>
  <c r="U31"/>
  <c r="S68"/>
  <c r="T68" s="1"/>
  <c r="T57"/>
  <c r="U57"/>
  <c r="U69"/>
  <c r="T69"/>
  <c r="S51"/>
  <c r="U51" s="1"/>
  <c r="P29"/>
  <c r="Q29" s="1"/>
  <c r="U63"/>
  <c r="Q59"/>
  <c r="T59" s="1"/>
  <c r="Q39"/>
  <c r="U39" s="1"/>
  <c r="P52"/>
  <c r="Q52" s="1"/>
  <c r="U45"/>
  <c r="T45"/>
  <c r="T21"/>
  <c r="U21"/>
  <c r="T44"/>
  <c r="U44"/>
  <c r="U22"/>
  <c r="P49"/>
  <c r="Q65"/>
  <c r="T65" s="1"/>
  <c r="Q61"/>
  <c r="U61" s="1"/>
  <c r="U64"/>
  <c r="Q54"/>
  <c r="T54" s="1"/>
  <c r="Q58"/>
  <c r="U58" s="1"/>
  <c r="P47"/>
  <c r="Q47" s="1"/>
  <c r="Q32"/>
  <c r="T32" s="1"/>
  <c r="R24"/>
  <c r="S24" s="1"/>
  <c r="T22"/>
  <c r="P60"/>
  <c r="Q60" s="1"/>
  <c r="U34"/>
  <c r="T34"/>
  <c r="T38"/>
  <c r="U38"/>
  <c r="P56"/>
  <c r="Q56" s="1"/>
  <c r="R67"/>
  <c r="S67" s="1"/>
  <c r="P37"/>
  <c r="Q37" s="1"/>
  <c r="Q24" i="19"/>
  <c r="P21"/>
  <c r="Q21" s="1"/>
  <c r="T21" s="1"/>
  <c r="S24"/>
  <c r="U51"/>
  <c r="P66"/>
  <c r="Q66" s="1"/>
  <c r="U66" s="1"/>
  <c r="U25"/>
  <c r="T34"/>
  <c r="U48"/>
  <c r="P20"/>
  <c r="Q20" s="1"/>
  <c r="U20" s="1"/>
  <c r="T39"/>
  <c r="U63"/>
  <c r="T63"/>
  <c r="T50"/>
  <c r="U50"/>
  <c r="T27"/>
  <c r="U27"/>
  <c r="T45"/>
  <c r="U45"/>
  <c r="T44"/>
  <c r="U44"/>
  <c r="U23"/>
  <c r="U54" i="8"/>
  <c r="Q56" i="19"/>
  <c r="T56" s="1"/>
  <c r="S65"/>
  <c r="T65" s="1"/>
  <c r="U30"/>
  <c r="T48"/>
  <c r="Q40"/>
  <c r="U40" s="1"/>
  <c r="Q69"/>
  <c r="U34"/>
  <c r="T28"/>
  <c r="S52"/>
  <c r="U52" s="1"/>
  <c r="U68"/>
  <c r="P43"/>
  <c r="Q43" s="1"/>
  <c r="T30"/>
  <c r="Q46"/>
  <c r="U46" s="1"/>
  <c r="U28"/>
  <c r="P54"/>
  <c r="Q54" s="1"/>
  <c r="S42"/>
  <c r="T42" s="1"/>
  <c r="Q58"/>
  <c r="T58" s="1"/>
  <c r="S62"/>
  <c r="U62" s="1"/>
  <c r="T25"/>
  <c r="Q26"/>
  <c r="U26" s="1"/>
  <c r="P49"/>
  <c r="Q49" s="1"/>
  <c r="Q36"/>
  <c r="U36" s="1"/>
  <c r="S60"/>
  <c r="T60" s="1"/>
  <c r="Q61"/>
  <c r="T61" s="1"/>
  <c r="Q41"/>
  <c r="U41" s="1"/>
  <c r="Q32"/>
  <c r="U32" s="1"/>
  <c r="S64"/>
  <c r="Q31"/>
  <c r="U31" s="1"/>
  <c r="S67"/>
  <c r="T67" s="1"/>
  <c r="Q29"/>
  <c r="U29" s="1"/>
  <c r="Q53"/>
  <c r="U53" s="1"/>
  <c r="S47"/>
  <c r="T47" s="1"/>
  <c r="T23"/>
  <c r="P55"/>
  <c r="Q55" s="1"/>
  <c r="Q57"/>
  <c r="P35"/>
  <c r="Q35" s="1"/>
  <c r="P38"/>
  <c r="Q38" s="1"/>
  <c r="Q22"/>
  <c r="T22" s="1"/>
  <c r="U39"/>
  <c r="T51"/>
  <c r="S69"/>
  <c r="S57"/>
  <c r="R59"/>
  <c r="S59" s="1"/>
  <c r="P64"/>
  <c r="Q64" s="1"/>
  <c r="P37"/>
  <c r="Q37" s="1"/>
  <c r="T60" i="16"/>
  <c r="T67" i="17"/>
  <c r="U34" i="8"/>
  <c r="T63"/>
  <c r="T69" i="17"/>
  <c r="T48" i="16"/>
  <c r="U49" i="17"/>
  <c r="T39"/>
  <c r="T53"/>
  <c r="U25"/>
  <c r="U31"/>
  <c r="T23"/>
  <c r="U24"/>
  <c r="U48"/>
  <c r="U29"/>
  <c r="U21"/>
  <c r="T21"/>
  <c r="U23"/>
  <c r="U67"/>
  <c r="U66"/>
  <c r="T38"/>
  <c r="T50"/>
  <c r="U52"/>
  <c r="U39"/>
  <c r="U53"/>
  <c r="V53" s="1"/>
  <c r="U28"/>
  <c r="T26"/>
  <c r="T24"/>
  <c r="U38"/>
  <c r="U22"/>
  <c r="T48"/>
  <c r="T27"/>
  <c r="T20"/>
  <c r="U20"/>
  <c r="U54"/>
  <c r="T54"/>
  <c r="U62"/>
  <c r="T62"/>
  <c r="T21" i="8"/>
  <c r="U69" i="13"/>
  <c r="S51" i="17"/>
  <c r="T51" s="1"/>
  <c r="T22"/>
  <c r="U69"/>
  <c r="U50"/>
  <c r="U64" i="13"/>
  <c r="U27" i="17"/>
  <c r="T49"/>
  <c r="U55"/>
  <c r="T43"/>
  <c r="S36"/>
  <c r="U36" s="1"/>
  <c r="T55"/>
  <c r="U59"/>
  <c r="T59"/>
  <c r="U44"/>
  <c r="T44"/>
  <c r="U57"/>
  <c r="T28"/>
  <c r="T45"/>
  <c r="T57"/>
  <c r="T65"/>
  <c r="U65"/>
  <c r="U46"/>
  <c r="T46"/>
  <c r="U58"/>
  <c r="T58"/>
  <c r="T35" i="14"/>
  <c r="U43" i="17"/>
  <c r="T31"/>
  <c r="U45"/>
  <c r="T37"/>
  <c r="U37"/>
  <c r="T33"/>
  <c r="U33"/>
  <c r="U42"/>
  <c r="T42"/>
  <c r="U21" i="16"/>
  <c r="Q40" i="17"/>
  <c r="T40" s="1"/>
  <c r="T52"/>
  <c r="T66"/>
  <c r="T47"/>
  <c r="U47"/>
  <c r="U35"/>
  <c r="T35"/>
  <c r="Q64"/>
  <c r="U64" s="1"/>
  <c r="Q60"/>
  <c r="U60" s="1"/>
  <c r="Q41"/>
  <c r="U41" s="1"/>
  <c r="T29"/>
  <c r="U30"/>
  <c r="T30"/>
  <c r="T68"/>
  <c r="U68"/>
  <c r="T61"/>
  <c r="U61"/>
  <c r="U56"/>
  <c r="T56"/>
  <c r="T25"/>
  <c r="T65" i="16"/>
  <c r="Q32" i="17"/>
  <c r="U32" s="1"/>
  <c r="Q34"/>
  <c r="U34" s="1"/>
  <c r="U26"/>
  <c r="Q63"/>
  <c r="U63" s="1"/>
  <c r="U60" i="16"/>
  <c r="S38"/>
  <c r="U38" s="1"/>
  <c r="T68"/>
  <c r="U34"/>
  <c r="U37"/>
  <c r="U20"/>
  <c r="T36"/>
  <c r="T26"/>
  <c r="U48"/>
  <c r="T47"/>
  <c r="U42"/>
  <c r="T64"/>
  <c r="U68"/>
  <c r="T55"/>
  <c r="U55"/>
  <c r="U56"/>
  <c r="T56"/>
  <c r="T69"/>
  <c r="U69"/>
  <c r="T67"/>
  <c r="U67"/>
  <c r="U51" i="14"/>
  <c r="U26" i="16"/>
  <c r="U47"/>
  <c r="U64"/>
  <c r="U31"/>
  <c r="T31"/>
  <c r="T41"/>
  <c r="U41"/>
  <c r="U38" i="8"/>
  <c r="U43" i="15"/>
  <c r="S58" i="16"/>
  <c r="T58" s="1"/>
  <c r="Q52"/>
  <c r="U52" s="1"/>
  <c r="U36"/>
  <c r="T20"/>
  <c r="U30"/>
  <c r="T30"/>
  <c r="T29"/>
  <c r="U29"/>
  <c r="U50"/>
  <c r="T50"/>
  <c r="T48" i="10"/>
  <c r="S43" i="16"/>
  <c r="T43" s="1"/>
  <c r="U65"/>
  <c r="T37"/>
  <c r="Q33"/>
  <c r="U33" s="1"/>
  <c r="U24"/>
  <c r="U59"/>
  <c r="T59"/>
  <c r="T57"/>
  <c r="U57"/>
  <c r="U63"/>
  <c r="T63"/>
  <c r="T24"/>
  <c r="T21"/>
  <c r="T49"/>
  <c r="U49"/>
  <c r="T35"/>
  <c r="U35"/>
  <c r="U45"/>
  <c r="T45"/>
  <c r="T46"/>
  <c r="U46"/>
  <c r="T53"/>
  <c r="U53"/>
  <c r="Q62"/>
  <c r="T62" s="1"/>
  <c r="U66"/>
  <c r="T42"/>
  <c r="Q23"/>
  <c r="U23" s="1"/>
  <c r="T44"/>
  <c r="U44"/>
  <c r="T66"/>
  <c r="U51"/>
  <c r="T51"/>
  <c r="T28"/>
  <c r="U28"/>
  <c r="U32"/>
  <c r="T32"/>
  <c r="T61"/>
  <c r="U61"/>
  <c r="U39"/>
  <c r="T39"/>
  <c r="T40"/>
  <c r="U40"/>
  <c r="T25"/>
  <c r="U25"/>
  <c r="U22"/>
  <c r="T22"/>
  <c r="U53" i="14"/>
  <c r="S27" i="16"/>
  <c r="T27" s="1"/>
  <c r="T34"/>
  <c r="U47" i="15"/>
  <c r="U61"/>
  <c r="U55"/>
  <c r="T43"/>
  <c r="U45"/>
  <c r="T69"/>
  <c r="U32"/>
  <c r="U56"/>
  <c r="T53"/>
  <c r="T24"/>
  <c r="T44"/>
  <c r="S65"/>
  <c r="T65" s="1"/>
  <c r="U39"/>
  <c r="T21"/>
  <c r="T61"/>
  <c r="U51"/>
  <c r="T67"/>
  <c r="U67"/>
  <c r="U35"/>
  <c r="T35"/>
  <c r="T68"/>
  <c r="T32"/>
  <c r="U21"/>
  <c r="U52"/>
  <c r="T56"/>
  <c r="U68"/>
  <c r="T63"/>
  <c r="U63"/>
  <c r="T58"/>
  <c r="U58"/>
  <c r="U59"/>
  <c r="T59"/>
  <c r="T34"/>
  <c r="U34"/>
  <c r="T55"/>
  <c r="U53"/>
  <c r="U46"/>
  <c r="T46"/>
  <c r="T66"/>
  <c r="U66"/>
  <c r="T58" i="13"/>
  <c r="T40" i="15"/>
  <c r="U30"/>
  <c r="T30"/>
  <c r="T37"/>
  <c r="U37"/>
  <c r="U40"/>
  <c r="Q31"/>
  <c r="T31" s="1"/>
  <c r="U62"/>
  <c r="U44"/>
  <c r="T39"/>
  <c r="T62"/>
  <c r="U42"/>
  <c r="T42"/>
  <c r="U26"/>
  <c r="T26"/>
  <c r="T64"/>
  <c r="U64"/>
  <c r="T28"/>
  <c r="U28"/>
  <c r="Q50"/>
  <c r="U50" s="1"/>
  <c r="U24"/>
  <c r="Q33"/>
  <c r="U33" s="1"/>
  <c r="U69"/>
  <c r="T60"/>
  <c r="U60"/>
  <c r="T27" i="13"/>
  <c r="S27" i="15"/>
  <c r="U27" s="1"/>
  <c r="Q22"/>
  <c r="T22" s="1"/>
  <c r="T57"/>
  <c r="U57"/>
  <c r="T23"/>
  <c r="U23"/>
  <c r="U54"/>
  <c r="T54"/>
  <c r="T38"/>
  <c r="U38"/>
  <c r="T47" i="14"/>
  <c r="Q41" i="15"/>
  <c r="T41" s="1"/>
  <c r="T47"/>
  <c r="T51"/>
  <c r="T45"/>
  <c r="U36"/>
  <c r="T36"/>
  <c r="T20"/>
  <c r="U20"/>
  <c r="T48"/>
  <c r="U48"/>
  <c r="Q29"/>
  <c r="T29" s="1"/>
  <c r="Q25"/>
  <c r="T25" s="1"/>
  <c r="Q49"/>
  <c r="U49" s="1"/>
  <c r="T52"/>
  <c r="U32" i="14"/>
  <c r="T21"/>
  <c r="T37"/>
  <c r="T26"/>
  <c r="U21"/>
  <c r="T34"/>
  <c r="U35"/>
  <c r="U26"/>
  <c r="T32"/>
  <c r="V32" s="1"/>
  <c r="S61"/>
  <c r="U61" s="1"/>
  <c r="T51"/>
  <c r="S45"/>
  <c r="U45" s="1"/>
  <c r="U34"/>
  <c r="U49"/>
  <c r="U22"/>
  <c r="U37"/>
  <c r="U47"/>
  <c r="U65"/>
  <c r="T30"/>
  <c r="U57"/>
  <c r="T40"/>
  <c r="U40"/>
  <c r="T21" i="12"/>
  <c r="S66" i="14"/>
  <c r="U66" s="1"/>
  <c r="U30"/>
  <c r="U31"/>
  <c r="T65"/>
  <c r="U43"/>
  <c r="T43"/>
  <c r="T27"/>
  <c r="U27"/>
  <c r="U52"/>
  <c r="T52"/>
  <c r="T64"/>
  <c r="T22"/>
  <c r="S25"/>
  <c r="T25" s="1"/>
  <c r="T31"/>
  <c r="S56"/>
  <c r="T56" s="1"/>
  <c r="U64"/>
  <c r="T59"/>
  <c r="U59"/>
  <c r="U60"/>
  <c r="T60"/>
  <c r="T44"/>
  <c r="U44"/>
  <c r="U69"/>
  <c r="T69"/>
  <c r="U58"/>
  <c r="T58"/>
  <c r="T62"/>
  <c r="U62"/>
  <c r="U55" i="13"/>
  <c r="S48" i="14"/>
  <c r="U48" s="1"/>
  <c r="T57"/>
  <c r="S33"/>
  <c r="T33" s="1"/>
  <c r="T53"/>
  <c r="T49"/>
  <c r="U49" i="11"/>
  <c r="P34" i="13"/>
  <c r="T39" i="14"/>
  <c r="U39"/>
  <c r="T23"/>
  <c r="U23"/>
  <c r="T68"/>
  <c r="U68"/>
  <c r="T67"/>
  <c r="U67"/>
  <c r="U63"/>
  <c r="T63"/>
  <c r="T59" i="12"/>
  <c r="T55" i="14"/>
  <c r="U55"/>
  <c r="U20"/>
  <c r="T20"/>
  <c r="T41"/>
  <c r="U41"/>
  <c r="U46"/>
  <c r="T46"/>
  <c r="U28"/>
  <c r="T28"/>
  <c r="T42"/>
  <c r="U42"/>
  <c r="T55" i="12"/>
  <c r="Q24" i="14"/>
  <c r="U24" s="1"/>
  <c r="Q54"/>
  <c r="U54" s="1"/>
  <c r="U38"/>
  <c r="T38"/>
  <c r="T36"/>
  <c r="U36"/>
  <c r="T50"/>
  <c r="U50"/>
  <c r="U29"/>
  <c r="T29"/>
  <c r="T21" i="13"/>
  <c r="U36"/>
  <c r="T35"/>
  <c r="U45"/>
  <c r="U60"/>
  <c r="T20"/>
  <c r="U58"/>
  <c r="T43"/>
  <c r="S67"/>
  <c r="T67" s="1"/>
  <c r="T55"/>
  <c r="T26"/>
  <c r="U38"/>
  <c r="U21"/>
  <c r="U20"/>
  <c r="U35"/>
  <c r="U43"/>
  <c r="U27"/>
  <c r="U31"/>
  <c r="T31"/>
  <c r="T53"/>
  <c r="U53"/>
  <c r="U64" i="8"/>
  <c r="T69" i="13"/>
  <c r="T62"/>
  <c r="T38"/>
  <c r="U26"/>
  <c r="S66"/>
  <c r="T66" s="1"/>
  <c r="U48"/>
  <c r="T48"/>
  <c r="T64"/>
  <c r="T45"/>
  <c r="U62"/>
  <c r="Q47"/>
  <c r="U47" s="1"/>
  <c r="Q28"/>
  <c r="U28" s="1"/>
  <c r="U50"/>
  <c r="T46"/>
  <c r="U46"/>
  <c r="U40"/>
  <c r="T50"/>
  <c r="T29"/>
  <c r="U29"/>
  <c r="T40"/>
  <c r="T36"/>
  <c r="T68"/>
  <c r="U68"/>
  <c r="T42"/>
  <c r="U42"/>
  <c r="T24"/>
  <c r="U24"/>
  <c r="T44"/>
  <c r="U44"/>
  <c r="Q33"/>
  <c r="T33" s="1"/>
  <c r="S22"/>
  <c r="T22" s="1"/>
  <c r="T25"/>
  <c r="Q51"/>
  <c r="U51" s="1"/>
  <c r="U41" i="9"/>
  <c r="U25" i="13"/>
  <c r="Q49"/>
  <c r="T49" s="1"/>
  <c r="U59"/>
  <c r="T59"/>
  <c r="T61"/>
  <c r="U61"/>
  <c r="T41"/>
  <c r="U41"/>
  <c r="T37"/>
  <c r="U37"/>
  <c r="T60"/>
  <c r="Q63"/>
  <c r="U63" s="1"/>
  <c r="Q23"/>
  <c r="U23" s="1"/>
  <c r="T30"/>
  <c r="U30"/>
  <c r="T57"/>
  <c r="U57"/>
  <c r="T56"/>
  <c r="U56"/>
  <c r="U54"/>
  <c r="T54"/>
  <c r="T32"/>
  <c r="U32"/>
  <c r="T65"/>
  <c r="U65"/>
  <c r="U39"/>
  <c r="T39"/>
  <c r="S52"/>
  <c r="U52" s="1"/>
  <c r="T44" i="12"/>
  <c r="U26"/>
  <c r="T26"/>
  <c r="T47"/>
  <c r="T34"/>
  <c r="T65"/>
  <c r="U55"/>
  <c r="T38"/>
  <c r="T22"/>
  <c r="U45"/>
  <c r="T29"/>
  <c r="T61"/>
  <c r="S49"/>
  <c r="T49" s="1"/>
  <c r="U66"/>
  <c r="T54"/>
  <c r="U63"/>
  <c r="T40"/>
  <c r="U52"/>
  <c r="U46"/>
  <c r="T20"/>
  <c r="S42"/>
  <c r="T42" s="1"/>
  <c r="U69"/>
  <c r="T58"/>
  <c r="S67"/>
  <c r="T67" s="1"/>
  <c r="U47"/>
  <c r="U38"/>
  <c r="T36"/>
  <c r="T30"/>
  <c r="U30"/>
  <c r="T33"/>
  <c r="U33"/>
  <c r="U51"/>
  <c r="T51"/>
  <c r="U63" i="8"/>
  <c r="U65" i="12"/>
  <c r="U36"/>
  <c r="T66"/>
  <c r="U59"/>
  <c r="U20"/>
  <c r="U62"/>
  <c r="U40"/>
  <c r="T35"/>
  <c r="U35"/>
  <c r="T25" i="8"/>
  <c r="W25" s="1"/>
  <c r="T40" i="10"/>
  <c r="U22" i="12"/>
  <c r="S43"/>
  <c r="T43" s="1"/>
  <c r="U44"/>
  <c r="T46"/>
  <c r="T27"/>
  <c r="U27"/>
  <c r="T32"/>
  <c r="U32"/>
  <c r="U37"/>
  <c r="T37"/>
  <c r="T55" i="11"/>
  <c r="Q64" i="12"/>
  <c r="U64" s="1"/>
  <c r="U56"/>
  <c r="U54"/>
  <c r="Q53"/>
  <c r="U53" s="1"/>
  <c r="U21"/>
  <c r="T69"/>
  <c r="U34"/>
  <c r="U29"/>
  <c r="U31"/>
  <c r="T31"/>
  <c r="T63" i="11"/>
  <c r="U39" i="12"/>
  <c r="T63"/>
  <c r="T39"/>
  <c r="U28"/>
  <c r="T28"/>
  <c r="U60"/>
  <c r="T60"/>
  <c r="U48"/>
  <c r="T48"/>
  <c r="U58" i="11"/>
  <c r="T62" i="12"/>
  <c r="T50"/>
  <c r="U50"/>
  <c r="T52"/>
  <c r="U61"/>
  <c r="T24"/>
  <c r="U24"/>
  <c r="U23"/>
  <c r="T23"/>
  <c r="T68"/>
  <c r="U68"/>
  <c r="T45"/>
  <c r="Q25"/>
  <c r="U25" s="1"/>
  <c r="U58"/>
  <c r="T57"/>
  <c r="U57"/>
  <c r="Q41"/>
  <c r="U41" s="1"/>
  <c r="T56"/>
  <c r="T26" i="11"/>
  <c r="U62"/>
  <c r="T31"/>
  <c r="T40"/>
  <c r="T58"/>
  <c r="U21"/>
  <c r="U59"/>
  <c r="U48"/>
  <c r="U66"/>
  <c r="U54"/>
  <c r="T54"/>
  <c r="U56"/>
  <c r="T56"/>
  <c r="T35"/>
  <c r="U35"/>
  <c r="T53"/>
  <c r="U53"/>
  <c r="U42"/>
  <c r="T42"/>
  <c r="T60" i="10"/>
  <c r="U63" i="11"/>
  <c r="U31"/>
  <c r="T38"/>
  <c r="U38"/>
  <c r="U47"/>
  <c r="T47"/>
  <c r="U50"/>
  <c r="T50"/>
  <c r="U32"/>
  <c r="T32"/>
  <c r="T58" i="10"/>
  <c r="U34"/>
  <c r="T63"/>
  <c r="T49" i="11"/>
  <c r="U26"/>
  <c r="T62"/>
  <c r="U34"/>
  <c r="T34"/>
  <c r="U30"/>
  <c r="T30"/>
  <c r="U57"/>
  <c r="T57"/>
  <c r="T23"/>
  <c r="U23"/>
  <c r="Q25"/>
  <c r="U25" s="1"/>
  <c r="T21"/>
  <c r="T46"/>
  <c r="U46"/>
  <c r="U33"/>
  <c r="T33"/>
  <c r="T67"/>
  <c r="U67"/>
  <c r="T28"/>
  <c r="U28"/>
  <c r="U45"/>
  <c r="T45"/>
  <c r="U55"/>
  <c r="T69"/>
  <c r="U69"/>
  <c r="U64"/>
  <c r="T64"/>
  <c r="U41"/>
  <c r="T41"/>
  <c r="U40"/>
  <c r="T59"/>
  <c r="U68"/>
  <c r="T68"/>
  <c r="T29"/>
  <c r="U29"/>
  <c r="U24"/>
  <c r="T24"/>
  <c r="U27"/>
  <c r="T27"/>
  <c r="U64" i="10"/>
  <c r="T48" i="11"/>
  <c r="T66"/>
  <c r="T37"/>
  <c r="U37"/>
  <c r="U36"/>
  <c r="T36"/>
  <c r="U39"/>
  <c r="T39"/>
  <c r="T60"/>
  <c r="U60"/>
  <c r="U23" i="10"/>
  <c r="T61" i="11"/>
  <c r="U61"/>
  <c r="U22"/>
  <c r="T22"/>
  <c r="U20"/>
  <c r="T20"/>
  <c r="U51"/>
  <c r="T51"/>
  <c r="U44"/>
  <c r="T44"/>
  <c r="U65"/>
  <c r="T65"/>
  <c r="S43"/>
  <c r="U43" s="1"/>
  <c r="Q52"/>
  <c r="T52" s="1"/>
  <c r="T54" i="10"/>
  <c r="U27"/>
  <c r="T38"/>
  <c r="U58"/>
  <c r="T50"/>
  <c r="U52"/>
  <c r="U63"/>
  <c r="U44"/>
  <c r="U28"/>
  <c r="T41"/>
  <c r="S25"/>
  <c r="U25" s="1"/>
  <c r="T23"/>
  <c r="T27"/>
  <c r="U40"/>
  <c r="T52"/>
  <c r="S65"/>
  <c r="U65" s="1"/>
  <c r="T35"/>
  <c r="U35"/>
  <c r="T36"/>
  <c r="U36"/>
  <c r="U57"/>
  <c r="T57"/>
  <c r="S53"/>
  <c r="T53" s="1"/>
  <c r="U59"/>
  <c r="T59"/>
  <c r="T61"/>
  <c r="U61"/>
  <c r="T45"/>
  <c r="U45"/>
  <c r="U39"/>
  <c r="T39"/>
  <c r="U31"/>
  <c r="T31"/>
  <c r="U51"/>
  <c r="T51"/>
  <c r="U41"/>
  <c r="T46"/>
  <c r="U46"/>
  <c r="T44"/>
  <c r="U22"/>
  <c r="T22"/>
  <c r="T20"/>
  <c r="U20"/>
  <c r="T68"/>
  <c r="U68"/>
  <c r="T34"/>
  <c r="U38"/>
  <c r="U54"/>
  <c r="U66"/>
  <c r="T66"/>
  <c r="U50"/>
  <c r="Q24"/>
  <c r="T24" s="1"/>
  <c r="U60"/>
  <c r="T47"/>
  <c r="U47"/>
  <c r="T49"/>
  <c r="U49"/>
  <c r="S62"/>
  <c r="T62" s="1"/>
  <c r="Q56"/>
  <c r="T56" s="1"/>
  <c r="T28"/>
  <c r="S55"/>
  <c r="U55" s="1"/>
  <c r="U48"/>
  <c r="T30"/>
  <c r="U30"/>
  <c r="U37"/>
  <c r="T37"/>
  <c r="U43"/>
  <c r="T43"/>
  <c r="Q26"/>
  <c r="U26" s="1"/>
  <c r="T64"/>
  <c r="T33"/>
  <c r="U33"/>
  <c r="U42"/>
  <c r="T42"/>
  <c r="T67"/>
  <c r="Q29"/>
  <c r="U29" s="1"/>
  <c r="U67"/>
  <c r="T21"/>
  <c r="U21"/>
  <c r="U69"/>
  <c r="T69"/>
  <c r="T32"/>
  <c r="U32"/>
  <c r="U52" i="9"/>
  <c r="U38"/>
  <c r="U42"/>
  <c r="T37"/>
  <c r="T65"/>
  <c r="T43"/>
  <c r="T61"/>
  <c r="T44"/>
  <c r="T41"/>
  <c r="U30"/>
  <c r="U53"/>
  <c r="S62"/>
  <c r="T62" s="1"/>
  <c r="U67"/>
  <c r="T53"/>
  <c r="T42"/>
  <c r="T36"/>
  <c r="U36"/>
  <c r="U29"/>
  <c r="T29"/>
  <c r="U28"/>
  <c r="S69"/>
  <c r="U69" s="1"/>
  <c r="T52"/>
  <c r="T30"/>
  <c r="U61"/>
  <c r="T67"/>
  <c r="T39"/>
  <c r="U39"/>
  <c r="U51"/>
  <c r="T51"/>
  <c r="U65"/>
  <c r="U31"/>
  <c r="T31"/>
  <c r="Q22"/>
  <c r="U22" s="1"/>
  <c r="T54"/>
  <c r="U43"/>
  <c r="T56"/>
  <c r="U56"/>
  <c r="T49"/>
  <c r="U49"/>
  <c r="S59"/>
  <c r="T59" s="1"/>
  <c r="Q20"/>
  <c r="T20" s="1"/>
  <c r="Q25"/>
  <c r="U25" s="1"/>
  <c r="Q66"/>
  <c r="U66" s="1"/>
  <c r="Q47"/>
  <c r="U47" s="1"/>
  <c r="T28"/>
  <c r="U23"/>
  <c r="T33"/>
  <c r="U33"/>
  <c r="U63"/>
  <c r="T63"/>
  <c r="U58"/>
  <c r="T58"/>
  <c r="T50"/>
  <c r="U50"/>
  <c r="U40"/>
  <c r="U37"/>
  <c r="U54"/>
  <c r="U60"/>
  <c r="T60"/>
  <c r="U48"/>
  <c r="T48"/>
  <c r="T24"/>
  <c r="U24"/>
  <c r="T32"/>
  <c r="U32"/>
  <c r="U26"/>
  <c r="T26"/>
  <c r="T21"/>
  <c r="T23"/>
  <c r="T40"/>
  <c r="T27"/>
  <c r="U27"/>
  <c r="T35"/>
  <c r="U35"/>
  <c r="T57"/>
  <c r="U57"/>
  <c r="Q55"/>
  <c r="T55" s="1"/>
  <c r="Q46"/>
  <c r="U46" s="1"/>
  <c r="U21"/>
  <c r="T64"/>
  <c r="U64"/>
  <c r="T68"/>
  <c r="U68"/>
  <c r="T45"/>
  <c r="U45"/>
  <c r="U34"/>
  <c r="T34"/>
  <c r="U56" i="8"/>
  <c r="T38" i="9"/>
  <c r="U44"/>
  <c r="T67" i="8"/>
  <c r="V67" s="1"/>
  <c r="T55"/>
  <c r="V55" s="1"/>
  <c r="T51"/>
  <c r="U52"/>
  <c r="T39"/>
  <c r="T56"/>
  <c r="T42"/>
  <c r="U20"/>
  <c r="V20" s="1"/>
  <c r="V45"/>
  <c r="T61"/>
  <c r="T36"/>
  <c r="Q58"/>
  <c r="T58" s="1"/>
  <c r="T46"/>
  <c r="W30"/>
  <c r="V30"/>
  <c r="U24"/>
  <c r="T24"/>
  <c r="V35"/>
  <c r="W35"/>
  <c r="T26"/>
  <c r="T22"/>
  <c r="T65"/>
  <c r="U69"/>
  <c r="T69"/>
  <c r="U60"/>
  <c r="V60" s="1"/>
  <c r="U21"/>
  <c r="V41"/>
  <c r="W41"/>
  <c r="W57"/>
  <c r="V57"/>
  <c r="U27"/>
  <c r="T27"/>
  <c r="T40"/>
  <c r="U23"/>
  <c r="W23" s="1"/>
  <c r="T37"/>
  <c r="U37"/>
  <c r="T59"/>
  <c r="T48"/>
  <c r="U48"/>
  <c r="T68"/>
  <c r="U68"/>
  <c r="V53"/>
  <c r="W53"/>
  <c r="U66"/>
  <c r="T66"/>
  <c r="Q32"/>
  <c r="U32" s="1"/>
  <c r="T54"/>
  <c r="U51"/>
  <c r="T44"/>
  <c r="U44"/>
  <c r="U43"/>
  <c r="T43"/>
  <c r="T63" i="2"/>
  <c r="T66"/>
  <c r="T46"/>
  <c r="T67"/>
  <c r="U58"/>
  <c r="U67"/>
  <c r="U63"/>
  <c r="T56"/>
  <c r="T43"/>
  <c r="U66"/>
  <c r="S65"/>
  <c r="T65" s="1"/>
  <c r="U43"/>
  <c r="T47"/>
  <c r="S69"/>
  <c r="U69" s="1"/>
  <c r="S61"/>
  <c r="T61" s="1"/>
  <c r="U46"/>
  <c r="T48"/>
  <c r="Q64"/>
  <c r="T64" s="1"/>
  <c r="U62"/>
  <c r="T62"/>
  <c r="U60"/>
  <c r="T60"/>
  <c r="T51"/>
  <c r="Q68"/>
  <c r="U68" s="1"/>
  <c r="T41"/>
  <c r="U54"/>
  <c r="T54"/>
  <c r="Q40"/>
  <c r="T40" s="1"/>
  <c r="T50"/>
  <c r="U55"/>
  <c r="Q53"/>
  <c r="T53" s="1"/>
  <c r="U56"/>
  <c r="U41"/>
  <c r="U59"/>
  <c r="T59"/>
  <c r="U47"/>
  <c r="U50"/>
  <c r="Q52"/>
  <c r="T52" s="1"/>
  <c r="T55"/>
  <c r="Q44"/>
  <c r="T44" s="1"/>
  <c r="U51"/>
  <c r="Q45"/>
  <c r="U45" s="1"/>
  <c r="U49"/>
  <c r="T49"/>
  <c r="U42"/>
  <c r="T42"/>
  <c r="T58"/>
  <c r="U48"/>
  <c r="Q57"/>
  <c r="T57" s="1"/>
  <c r="T28"/>
  <c r="U21"/>
  <c r="U31"/>
  <c r="U32"/>
  <c r="T25"/>
  <c r="T29"/>
  <c r="S35"/>
  <c r="T35" s="1"/>
  <c r="U28"/>
  <c r="T33"/>
  <c r="U33"/>
  <c r="S23"/>
  <c r="U23" s="1"/>
  <c r="U25"/>
  <c r="S26"/>
  <c r="T26" s="1"/>
  <c r="Q39"/>
  <c r="U39" s="1"/>
  <c r="S24"/>
  <c r="T24" s="1"/>
  <c r="T32"/>
  <c r="U29"/>
  <c r="Q22"/>
  <c r="T22" s="1"/>
  <c r="T21"/>
  <c r="Q38"/>
  <c r="T38" s="1"/>
  <c r="Q34"/>
  <c r="U34" s="1"/>
  <c r="Q30"/>
  <c r="T30" s="1"/>
  <c r="S37"/>
  <c r="U37" s="1"/>
  <c r="T31"/>
  <c r="Q27"/>
  <c r="U27" s="1"/>
  <c r="U36"/>
  <c r="T36"/>
  <c r="T189" l="1"/>
  <c r="T202"/>
  <c r="U72"/>
  <c r="U194"/>
  <c r="T219"/>
  <c r="W219" s="1"/>
  <c r="U211"/>
  <c r="U140"/>
  <c r="U77"/>
  <c r="U182"/>
  <c r="U176"/>
  <c r="T71"/>
  <c r="T160"/>
  <c r="U189"/>
  <c r="V189" s="1"/>
  <c r="T174"/>
  <c r="U172"/>
  <c r="U109"/>
  <c r="U147"/>
  <c r="T190"/>
  <c r="T152"/>
  <c r="U166"/>
  <c r="U174"/>
  <c r="U144"/>
  <c r="T143"/>
  <c r="T198"/>
  <c r="T122"/>
  <c r="U112"/>
  <c r="U186"/>
  <c r="T184"/>
  <c r="U153"/>
  <c r="T173"/>
  <c r="T136"/>
  <c r="U87"/>
  <c r="T204"/>
  <c r="U204"/>
  <c r="U142"/>
  <c r="U86"/>
  <c r="W86" s="1"/>
  <c r="U203"/>
  <c r="W203" s="1"/>
  <c r="U102"/>
  <c r="W102" s="1"/>
  <c r="Q93"/>
  <c r="T93" s="1"/>
  <c r="U81"/>
  <c r="U127"/>
  <c r="U131"/>
  <c r="U202"/>
  <c r="U205"/>
  <c r="U195"/>
  <c r="T156"/>
  <c r="U133"/>
  <c r="T191"/>
  <c r="T199"/>
  <c r="T166"/>
  <c r="U185"/>
  <c r="U193"/>
  <c r="U141"/>
  <c r="U201"/>
  <c r="U75"/>
  <c r="T206"/>
  <c r="U206"/>
  <c r="U164"/>
  <c r="T80"/>
  <c r="T187"/>
  <c r="T161"/>
  <c r="U161"/>
  <c r="T99"/>
  <c r="U99"/>
  <c r="T92"/>
  <c r="U183"/>
  <c r="V183" s="1"/>
  <c r="U108"/>
  <c r="T75"/>
  <c r="T72"/>
  <c r="T185"/>
  <c r="T217"/>
  <c r="T194"/>
  <c r="T205"/>
  <c r="U216"/>
  <c r="T154"/>
  <c r="U71"/>
  <c r="T195"/>
  <c r="U157"/>
  <c r="T182"/>
  <c r="T81"/>
  <c r="V81" s="1"/>
  <c r="T133"/>
  <c r="U163"/>
  <c r="S179"/>
  <c r="U179" s="1"/>
  <c r="U197"/>
  <c r="T197"/>
  <c r="T125"/>
  <c r="U125"/>
  <c r="Q84"/>
  <c r="U84" s="1"/>
  <c r="T79"/>
  <c r="U79"/>
  <c r="Q130"/>
  <c r="U130" s="1"/>
  <c r="T207"/>
  <c r="U207"/>
  <c r="S88"/>
  <c r="T88" s="1"/>
  <c r="T134"/>
  <c r="U90"/>
  <c r="V90" s="1"/>
  <c r="U170"/>
  <c r="V170" s="1"/>
  <c r="S132"/>
  <c r="U132" s="1"/>
  <c r="U181"/>
  <c r="U199"/>
  <c r="U124"/>
  <c r="V124" s="1"/>
  <c r="T188"/>
  <c r="U156"/>
  <c r="T141"/>
  <c r="U128"/>
  <c r="U190"/>
  <c r="W190" s="1"/>
  <c r="U213"/>
  <c r="T142"/>
  <c r="T109"/>
  <c r="U214"/>
  <c r="V214" s="1"/>
  <c r="U123"/>
  <c r="U177"/>
  <c r="T177"/>
  <c r="Q212"/>
  <c r="T212" s="1"/>
  <c r="Q107"/>
  <c r="T107" s="1"/>
  <c r="Q82"/>
  <c r="T82" s="1"/>
  <c r="Q103"/>
  <c r="T103" s="1"/>
  <c r="Q171"/>
  <c r="U171" s="1"/>
  <c r="T123"/>
  <c r="T77"/>
  <c r="U80"/>
  <c r="T108"/>
  <c r="T218"/>
  <c r="T95"/>
  <c r="Q126"/>
  <c r="T126" s="1"/>
  <c r="Q178"/>
  <c r="U178" s="1"/>
  <c r="Q162"/>
  <c r="U162" s="1"/>
  <c r="Q114"/>
  <c r="U114" s="1"/>
  <c r="U198"/>
  <c r="S148"/>
  <c r="U148" s="1"/>
  <c r="Q151"/>
  <c r="U151" s="1"/>
  <c r="T181"/>
  <c r="U169"/>
  <c r="T216"/>
  <c r="T157"/>
  <c r="T96"/>
  <c r="T104"/>
  <c r="T128"/>
  <c r="T149"/>
  <c r="T144"/>
  <c r="Q146"/>
  <c r="U146" s="1"/>
  <c r="U122"/>
  <c r="Q73"/>
  <c r="U73" s="1"/>
  <c r="Q165"/>
  <c r="T165" s="1"/>
  <c r="U136"/>
  <c r="U96"/>
  <c r="U191"/>
  <c r="T186"/>
  <c r="U104"/>
  <c r="U152"/>
  <c r="T153"/>
  <c r="U143"/>
  <c r="Q150"/>
  <c r="T150" s="1"/>
  <c r="T211"/>
  <c r="T193"/>
  <c r="Q135"/>
  <c r="U135" s="1"/>
  <c r="T76"/>
  <c r="U217"/>
  <c r="U78"/>
  <c r="V78" s="1"/>
  <c r="T164"/>
  <c r="U92"/>
  <c r="W92" s="1"/>
  <c r="U192"/>
  <c r="T201"/>
  <c r="T110"/>
  <c r="T192"/>
  <c r="U95"/>
  <c r="Q105"/>
  <c r="T105" s="1"/>
  <c r="T87"/>
  <c r="T176"/>
  <c r="U187"/>
  <c r="Q168"/>
  <c r="U168" s="1"/>
  <c r="T167"/>
  <c r="U167"/>
  <c r="Q116"/>
  <c r="T116" s="1"/>
  <c r="T121"/>
  <c r="U121"/>
  <c r="T175"/>
  <c r="U175"/>
  <c r="Q139"/>
  <c r="T139" s="1"/>
  <c r="Q98"/>
  <c r="T98" s="1"/>
  <c r="Q115"/>
  <c r="U115" s="1"/>
  <c r="T145"/>
  <c r="U145"/>
  <c r="T119"/>
  <c r="Q85"/>
  <c r="T85" s="1"/>
  <c r="T127"/>
  <c r="T131"/>
  <c r="T213"/>
  <c r="U158"/>
  <c r="U173"/>
  <c r="T74"/>
  <c r="T169"/>
  <c r="T208"/>
  <c r="U196"/>
  <c r="W196" s="1"/>
  <c r="Q113"/>
  <c r="U113" s="1"/>
  <c r="Q100"/>
  <c r="U100" s="1"/>
  <c r="Q101"/>
  <c r="U101" s="1"/>
  <c r="Q200"/>
  <c r="T200" s="1"/>
  <c r="Q210"/>
  <c r="U210" s="1"/>
  <c r="Q137"/>
  <c r="T137" s="1"/>
  <c r="Q70"/>
  <c r="U70" s="1"/>
  <c r="Q180"/>
  <c r="U180" s="1"/>
  <c r="Q97"/>
  <c r="U97" s="1"/>
  <c r="Q91"/>
  <c r="U91" s="1"/>
  <c r="T172"/>
  <c r="U184"/>
  <c r="T163"/>
  <c r="Q83"/>
  <c r="U83" s="1"/>
  <c r="Q138"/>
  <c r="T138" s="1"/>
  <c r="U106"/>
  <c r="W106" s="1"/>
  <c r="U160"/>
  <c r="T140"/>
  <c r="Q117"/>
  <c r="T117" s="1"/>
  <c r="U218"/>
  <c r="U188"/>
  <c r="Q129"/>
  <c r="U129" s="1"/>
  <c r="T158"/>
  <c r="T120"/>
  <c r="Q118"/>
  <c r="T118" s="1"/>
  <c r="Q159"/>
  <c r="U159" s="1"/>
  <c r="T209"/>
  <c r="U209"/>
  <c r="Q89"/>
  <c r="T89" s="1"/>
  <c r="Q94"/>
  <c r="T94" s="1"/>
  <c r="U155"/>
  <c r="T155"/>
  <c r="Q215"/>
  <c r="U215" s="1"/>
  <c r="T147"/>
  <c r="U154"/>
  <c r="U149"/>
  <c r="U111"/>
  <c r="V111" s="1"/>
  <c r="T112"/>
  <c r="U208"/>
  <c r="R92" i="26"/>
  <c r="S92" s="1"/>
  <c r="P117"/>
  <c r="P82"/>
  <c r="P159"/>
  <c r="P118"/>
  <c r="Q118" s="1"/>
  <c r="P182"/>
  <c r="R188"/>
  <c r="S188" s="1"/>
  <c r="P96"/>
  <c r="Q96" s="1"/>
  <c r="P87"/>
  <c r="P215"/>
  <c r="P142"/>
  <c r="P206"/>
  <c r="P153"/>
  <c r="T61" i="28"/>
  <c r="P175" i="26"/>
  <c r="P136"/>
  <c r="P97"/>
  <c r="R76"/>
  <c r="S76" s="1"/>
  <c r="P157"/>
  <c r="Q157" s="1"/>
  <c r="P144"/>
  <c r="Q144" s="1"/>
  <c r="T144" s="1"/>
  <c r="P94"/>
  <c r="P158"/>
  <c r="R86"/>
  <c r="R150"/>
  <c r="R214"/>
  <c r="P111"/>
  <c r="P200"/>
  <c r="Q200" s="1"/>
  <c r="U200" s="1"/>
  <c r="R102"/>
  <c r="R166"/>
  <c r="P71"/>
  <c r="P77"/>
  <c r="P207"/>
  <c r="P134"/>
  <c r="P135"/>
  <c r="P120"/>
  <c r="Q120" s="1"/>
  <c r="U120" s="1"/>
  <c r="U59" i="27"/>
  <c r="T33" i="28"/>
  <c r="P161" i="26"/>
  <c r="Q161" s="1"/>
  <c r="P146"/>
  <c r="Q146" s="1"/>
  <c r="P210"/>
  <c r="Q210" s="1"/>
  <c r="P148"/>
  <c r="Q148" s="1"/>
  <c r="P139"/>
  <c r="T30" i="27"/>
  <c r="R84" i="26"/>
  <c r="S84" s="1"/>
  <c r="P192"/>
  <c r="P183"/>
  <c r="P121"/>
  <c r="P80"/>
  <c r="P114"/>
  <c r="P178"/>
  <c r="P212"/>
  <c r="P203"/>
  <c r="P93"/>
  <c r="R80"/>
  <c r="S80" s="1"/>
  <c r="P208"/>
  <c r="Q208" s="1"/>
  <c r="T208" s="1"/>
  <c r="P126"/>
  <c r="P190"/>
  <c r="P128"/>
  <c r="P119"/>
  <c r="Q119" s="1"/>
  <c r="R75"/>
  <c r="S75" s="1"/>
  <c r="P185"/>
  <c r="Q185" s="1"/>
  <c r="T185" s="1"/>
  <c r="R72"/>
  <c r="S72" s="1"/>
  <c r="P92"/>
  <c r="R70"/>
  <c r="S70" s="1"/>
  <c r="U36" i="21"/>
  <c r="P85" i="26"/>
  <c r="P213"/>
  <c r="P127"/>
  <c r="Q127" s="1"/>
  <c r="P103"/>
  <c r="P88"/>
  <c r="Q88" s="1"/>
  <c r="P216"/>
  <c r="Q216" s="1"/>
  <c r="U216" s="1"/>
  <c r="P116"/>
  <c r="Q116" s="1"/>
  <c r="U116" s="1"/>
  <c r="P107"/>
  <c r="R126"/>
  <c r="R190"/>
  <c r="P140"/>
  <c r="Q140" s="1"/>
  <c r="U140" s="1"/>
  <c r="P99"/>
  <c r="Q99" s="1"/>
  <c r="P90"/>
  <c r="Q90" s="1"/>
  <c r="P154"/>
  <c r="Q154" s="1"/>
  <c r="P218"/>
  <c r="Q218" s="1"/>
  <c r="P197"/>
  <c r="Q197" s="1"/>
  <c r="T197" s="1"/>
  <c r="P198"/>
  <c r="Q198" s="1"/>
  <c r="P168"/>
  <c r="Q168" s="1"/>
  <c r="U168" s="1"/>
  <c r="P129"/>
  <c r="Q129" s="1"/>
  <c r="U129" s="1"/>
  <c r="S20" i="27"/>
  <c r="T20" s="1"/>
  <c r="Q57"/>
  <c r="T57" s="1"/>
  <c r="R142" i="26"/>
  <c r="S142" s="1"/>
  <c r="R206"/>
  <c r="S206" s="1"/>
  <c r="P76"/>
  <c r="Q76" s="1"/>
  <c r="T76" s="1"/>
  <c r="P209"/>
  <c r="Q209" s="1"/>
  <c r="U209" s="1"/>
  <c r="P130"/>
  <c r="Q130" s="1"/>
  <c r="P194"/>
  <c r="Q194" s="1"/>
  <c r="P106"/>
  <c r="Q106" s="1"/>
  <c r="P170"/>
  <c r="Q170" s="1"/>
  <c r="P123"/>
  <c r="Q123" s="1"/>
  <c r="P177"/>
  <c r="Q177" s="1"/>
  <c r="T177" s="1"/>
  <c r="P91"/>
  <c r="Q91" s="1"/>
  <c r="P219"/>
  <c r="P169"/>
  <c r="P156"/>
  <c r="Q156" s="1"/>
  <c r="T156" s="1"/>
  <c r="P115"/>
  <c r="Q115" s="1"/>
  <c r="P164"/>
  <c r="Q164" s="1"/>
  <c r="V47" i="8"/>
  <c r="P125" i="26"/>
  <c r="P112"/>
  <c r="Q112" s="1"/>
  <c r="T112" s="1"/>
  <c r="P72"/>
  <c r="P149"/>
  <c r="Q149" s="1"/>
  <c r="T149" s="1"/>
  <c r="P81"/>
  <c r="Q81" s="1"/>
  <c r="U81" s="1"/>
  <c r="P191"/>
  <c r="Q191" s="1"/>
  <c r="P167"/>
  <c r="Q167" s="1"/>
  <c r="P152"/>
  <c r="Q152" s="1"/>
  <c r="U152" s="1"/>
  <c r="T43" i="24"/>
  <c r="T31" i="27"/>
  <c r="R110" i="26"/>
  <c r="S110" s="1"/>
  <c r="R174"/>
  <c r="S174" s="1"/>
  <c r="P145"/>
  <c r="Q145" s="1"/>
  <c r="T145" s="1"/>
  <c r="P98"/>
  <c r="Q98" s="1"/>
  <c r="P162"/>
  <c r="Q162" s="1"/>
  <c r="P138"/>
  <c r="Q138" s="1"/>
  <c r="P202"/>
  <c r="Q202" s="1"/>
  <c r="P187"/>
  <c r="Q187" s="1"/>
  <c r="U67" i="28"/>
  <c r="R46" i="21"/>
  <c r="S46" s="1"/>
  <c r="R114" i="26"/>
  <c r="S114" s="1"/>
  <c r="R178"/>
  <c r="S178" s="1"/>
  <c r="S60" i="21"/>
  <c r="T60" s="1"/>
  <c r="S22" i="27"/>
  <c r="U22" s="1"/>
  <c r="U21" i="24"/>
  <c r="U41" i="27"/>
  <c r="T54"/>
  <c r="T59" i="28"/>
  <c r="U45"/>
  <c r="Q94" i="26"/>
  <c r="Q158"/>
  <c r="P172"/>
  <c r="Q172" s="1"/>
  <c r="T172" s="1"/>
  <c r="P131"/>
  <c r="P101"/>
  <c r="Q101" s="1"/>
  <c r="T101" s="1"/>
  <c r="P78"/>
  <c r="P173"/>
  <c r="S111"/>
  <c r="S139"/>
  <c r="Q128"/>
  <c r="T128" s="1"/>
  <c r="R98"/>
  <c r="S98" s="1"/>
  <c r="R162"/>
  <c r="S162" s="1"/>
  <c r="S211"/>
  <c r="R138"/>
  <c r="S138" s="1"/>
  <c r="R202"/>
  <c r="S202" s="1"/>
  <c r="S191"/>
  <c r="R82"/>
  <c r="Q139"/>
  <c r="R79"/>
  <c r="S79" s="1"/>
  <c r="P201"/>
  <c r="Q201" s="1"/>
  <c r="T201" s="1"/>
  <c r="P188"/>
  <c r="Q188" s="1"/>
  <c r="P147"/>
  <c r="Q147" s="1"/>
  <c r="R88"/>
  <c r="S88" s="1"/>
  <c r="P196"/>
  <c r="Q111"/>
  <c r="R90"/>
  <c r="S90" s="1"/>
  <c r="R154"/>
  <c r="S154" s="1"/>
  <c r="R218"/>
  <c r="S218" s="1"/>
  <c r="S161"/>
  <c r="S215"/>
  <c r="S107"/>
  <c r="S179"/>
  <c r="S159"/>
  <c r="S135"/>
  <c r="Q169"/>
  <c r="U169" s="1"/>
  <c r="P75"/>
  <c r="Q75" s="1"/>
  <c r="R74"/>
  <c r="S74" s="1"/>
  <c r="R146"/>
  <c r="S146" s="1"/>
  <c r="R210"/>
  <c r="S210" s="1"/>
  <c r="S183"/>
  <c r="P141"/>
  <c r="Q141" s="1"/>
  <c r="R118"/>
  <c r="S118" s="1"/>
  <c r="R182"/>
  <c r="R94"/>
  <c r="S94" s="1"/>
  <c r="R158"/>
  <c r="Q219"/>
  <c r="Q87"/>
  <c r="Q215"/>
  <c r="Q142"/>
  <c r="Q206"/>
  <c r="Q153"/>
  <c r="T153" s="1"/>
  <c r="Q117"/>
  <c r="U117" s="1"/>
  <c r="Q159"/>
  <c r="Q182"/>
  <c r="Q135"/>
  <c r="R134"/>
  <c r="S134" s="1"/>
  <c r="R198"/>
  <c r="Q107"/>
  <c r="R78"/>
  <c r="S78" s="1"/>
  <c r="S103"/>
  <c r="Q77"/>
  <c r="U77" s="1"/>
  <c r="Q207"/>
  <c r="Q134"/>
  <c r="Q72"/>
  <c r="Q82"/>
  <c r="S151"/>
  <c r="T96"/>
  <c r="S115"/>
  <c r="S219"/>
  <c r="S95"/>
  <c r="S195"/>
  <c r="V63" i="8"/>
  <c r="T56" i="21"/>
  <c r="U31" i="27"/>
  <c r="T63" i="28"/>
  <c r="T32"/>
  <c r="Q93" i="26"/>
  <c r="U93" s="1"/>
  <c r="Q126"/>
  <c r="S119"/>
  <c r="P108"/>
  <c r="P74"/>
  <c r="P195"/>
  <c r="Q195" s="1"/>
  <c r="P165"/>
  <c r="P109"/>
  <c r="P70"/>
  <c r="Q70" s="1"/>
  <c r="Q192"/>
  <c r="T192" s="1"/>
  <c r="Q183"/>
  <c r="R130"/>
  <c r="S130" s="1"/>
  <c r="R194"/>
  <c r="S194" s="1"/>
  <c r="Q121"/>
  <c r="U121" s="1"/>
  <c r="Q80"/>
  <c r="T80" s="1"/>
  <c r="S187"/>
  <c r="R127"/>
  <c r="Q85"/>
  <c r="U85" s="1"/>
  <c r="Q213"/>
  <c r="T213" s="1"/>
  <c r="R106"/>
  <c r="R170"/>
  <c r="S170" s="1"/>
  <c r="Q103"/>
  <c r="Q178"/>
  <c r="P84"/>
  <c r="Q84" s="1"/>
  <c r="Q212"/>
  <c r="T212" s="1"/>
  <c r="Q203"/>
  <c r="P137"/>
  <c r="Q137" s="1"/>
  <c r="P124"/>
  <c r="Q124" s="1"/>
  <c r="T124" s="1"/>
  <c r="R83"/>
  <c r="S83" s="1"/>
  <c r="P211"/>
  <c r="Q211" s="1"/>
  <c r="P132"/>
  <c r="S163"/>
  <c r="Q175"/>
  <c r="R122"/>
  <c r="S122" s="1"/>
  <c r="R186"/>
  <c r="S186" s="1"/>
  <c r="Q136"/>
  <c r="U136" s="1"/>
  <c r="Q97"/>
  <c r="T97" s="1"/>
  <c r="U96"/>
  <c r="Q190"/>
  <c r="Q114"/>
  <c r="Q92"/>
  <c r="U92" s="1"/>
  <c r="S87"/>
  <c r="S155"/>
  <c r="S131"/>
  <c r="P204"/>
  <c r="P163"/>
  <c r="P122"/>
  <c r="P186"/>
  <c r="Q186" s="1"/>
  <c r="P133"/>
  <c r="P83"/>
  <c r="P205"/>
  <c r="R207"/>
  <c r="S207" s="1"/>
  <c r="S203"/>
  <c r="S123"/>
  <c r="P105"/>
  <c r="Q105" s="1"/>
  <c r="P179"/>
  <c r="Q179" s="1"/>
  <c r="P100"/>
  <c r="Q100" s="1"/>
  <c r="U100" s="1"/>
  <c r="S99"/>
  <c r="U148"/>
  <c r="P79"/>
  <c r="P189"/>
  <c r="P176"/>
  <c r="Q176" s="1"/>
  <c r="Q173"/>
  <c r="S143"/>
  <c r="R175"/>
  <c r="S175" s="1"/>
  <c r="P113"/>
  <c r="Q113" s="1"/>
  <c r="U113" s="1"/>
  <c r="S86"/>
  <c r="S150"/>
  <c r="S214"/>
  <c r="S126"/>
  <c r="S190"/>
  <c r="P155"/>
  <c r="S171"/>
  <c r="R147"/>
  <c r="S147" s="1"/>
  <c r="R71"/>
  <c r="S71" s="1"/>
  <c r="P160"/>
  <c r="P151"/>
  <c r="P110"/>
  <c r="P174"/>
  <c r="P89"/>
  <c r="Q89" s="1"/>
  <c r="P217"/>
  <c r="Q217" s="1"/>
  <c r="S91"/>
  <c r="P181"/>
  <c r="Q181" s="1"/>
  <c r="P95"/>
  <c r="Q95" s="1"/>
  <c r="P86"/>
  <c r="Q86" s="1"/>
  <c r="P150"/>
  <c r="Q150" s="1"/>
  <c r="P214"/>
  <c r="P199"/>
  <c r="Q199" s="1"/>
  <c r="P184"/>
  <c r="Q184" s="1"/>
  <c r="U184" s="1"/>
  <c r="S102"/>
  <c r="S166"/>
  <c r="Q71"/>
  <c r="P180"/>
  <c r="Q180" s="1"/>
  <c r="U180" s="1"/>
  <c r="P171"/>
  <c r="Q171" s="1"/>
  <c r="S199"/>
  <c r="R167"/>
  <c r="S167" s="1"/>
  <c r="P143"/>
  <c r="Q143" s="1"/>
  <c r="P102"/>
  <c r="P166"/>
  <c r="P104"/>
  <c r="P73"/>
  <c r="Q73" s="1"/>
  <c r="P193"/>
  <c r="W45" i="8"/>
  <c r="R61" i="21"/>
  <c r="S61" s="1"/>
  <c r="U61" s="1"/>
  <c r="T26" i="26"/>
  <c r="S60" i="27"/>
  <c r="T60" s="1"/>
  <c r="Q20" i="21"/>
  <c r="T20" s="1"/>
  <c r="T67" i="28"/>
  <c r="W67" s="1"/>
  <c r="U39" i="26"/>
  <c r="T27" i="27"/>
  <c r="Q40"/>
  <c r="T40" s="1"/>
  <c r="U46"/>
  <c r="T59"/>
  <c r="W59" s="1"/>
  <c r="T24"/>
  <c r="U66"/>
  <c r="T58" i="21"/>
  <c r="U24" i="27"/>
  <c r="T54" i="28"/>
  <c r="T34" i="21"/>
  <c r="T66" i="27"/>
  <c r="U48" i="28"/>
  <c r="T48"/>
  <c r="U58" i="21"/>
  <c r="Q42" i="27"/>
  <c r="T42" s="1"/>
  <c r="R47"/>
  <c r="S45"/>
  <c r="U45" s="1"/>
  <c r="Q37"/>
  <c r="T37" s="1"/>
  <c r="S41" i="21"/>
  <c r="T41" s="1"/>
  <c r="S48" i="27"/>
  <c r="U48" s="1"/>
  <c r="U32"/>
  <c r="U53"/>
  <c r="U29" i="21"/>
  <c r="T53" i="27"/>
  <c r="U31" i="21"/>
  <c r="T31"/>
  <c r="T32" i="27"/>
  <c r="P49"/>
  <c r="Q49" s="1"/>
  <c r="U54" i="28"/>
  <c r="U61"/>
  <c r="W61" s="1"/>
  <c r="P64" i="27"/>
  <c r="T55" i="28"/>
  <c r="W53" i="17"/>
  <c r="T39" i="26"/>
  <c r="U26"/>
  <c r="P21"/>
  <c r="Q21" s="1"/>
  <c r="P67"/>
  <c r="Q67" s="1"/>
  <c r="P40"/>
  <c r="Q40" s="1"/>
  <c r="Q20"/>
  <c r="U20" s="1"/>
  <c r="P42"/>
  <c r="Q42" s="1"/>
  <c r="R38"/>
  <c r="P56"/>
  <c r="Q56" s="1"/>
  <c r="P41"/>
  <c r="P22"/>
  <c r="Q22" s="1"/>
  <c r="R56"/>
  <c r="S56" s="1"/>
  <c r="P51"/>
  <c r="Q51" s="1"/>
  <c r="Q52"/>
  <c r="U52" s="1"/>
  <c r="P29"/>
  <c r="Q29" s="1"/>
  <c r="P63"/>
  <c r="Q63" s="1"/>
  <c r="P65"/>
  <c r="Q65" s="1"/>
  <c r="R21"/>
  <c r="S21" s="1"/>
  <c r="R62"/>
  <c r="S62" s="1"/>
  <c r="S36"/>
  <c r="U36" s="1"/>
  <c r="U43" i="28"/>
  <c r="P59" i="26"/>
  <c r="Q59" s="1"/>
  <c r="R61"/>
  <c r="R44" i="24"/>
  <c r="R64" i="26"/>
  <c r="S64" s="1"/>
  <c r="R40"/>
  <c r="S40" s="1"/>
  <c r="P44"/>
  <c r="Q44" s="1"/>
  <c r="R27"/>
  <c r="S27" s="1"/>
  <c r="U63" i="24"/>
  <c r="T36"/>
  <c r="T48"/>
  <c r="W48" s="1"/>
  <c r="T63"/>
  <c r="V43"/>
  <c r="R30"/>
  <c r="T51"/>
  <c r="V60"/>
  <c r="R47"/>
  <c r="T38"/>
  <c r="U51"/>
  <c r="T49" i="21"/>
  <c r="U28"/>
  <c r="T51"/>
  <c r="V51" s="1"/>
  <c r="T52"/>
  <c r="U38"/>
  <c r="T55"/>
  <c r="T22"/>
  <c r="U49"/>
  <c r="T39"/>
  <c r="U64"/>
  <c r="T37"/>
  <c r="U42"/>
  <c r="T29"/>
  <c r="U59"/>
  <c r="V59" s="1"/>
  <c r="U60"/>
  <c r="T21"/>
  <c r="U69" i="28"/>
  <c r="T69"/>
  <c r="W47"/>
  <c r="T30"/>
  <c r="U25"/>
  <c r="U30"/>
  <c r="U33"/>
  <c r="V33" s="1"/>
  <c r="T52" i="27"/>
  <c r="U61"/>
  <c r="U26"/>
  <c r="T61"/>
  <c r="T69"/>
  <c r="U69"/>
  <c r="T68"/>
  <c r="U52"/>
  <c r="U44"/>
  <c r="U62"/>
  <c r="T44"/>
  <c r="T26"/>
  <c r="R28" i="26"/>
  <c r="S28" s="1"/>
  <c r="R59"/>
  <c r="S59" s="1"/>
  <c r="P28"/>
  <c r="Q28" s="1"/>
  <c r="P50"/>
  <c r="R69"/>
  <c r="S69" s="1"/>
  <c r="P53"/>
  <c r="Q53" s="1"/>
  <c r="P32"/>
  <c r="Q32" s="1"/>
  <c r="R66"/>
  <c r="S66" s="1"/>
  <c r="R34"/>
  <c r="S34" s="1"/>
  <c r="R50"/>
  <c r="S50" s="1"/>
  <c r="R33"/>
  <c r="S33" s="1"/>
  <c r="U47"/>
  <c r="P55"/>
  <c r="Q55" s="1"/>
  <c r="R65"/>
  <c r="S65" s="1"/>
  <c r="R48"/>
  <c r="S48" s="1"/>
  <c r="U48" s="1"/>
  <c r="P33"/>
  <c r="Q33" s="1"/>
  <c r="P30"/>
  <c r="Q30" s="1"/>
  <c r="R58"/>
  <c r="S58" s="1"/>
  <c r="P57"/>
  <c r="Q57" s="1"/>
  <c r="T57" s="1"/>
  <c r="P46"/>
  <c r="Q46" s="1"/>
  <c r="R24"/>
  <c r="R68"/>
  <c r="T47"/>
  <c r="P66"/>
  <c r="P60"/>
  <c r="Q60" s="1"/>
  <c r="R23"/>
  <c r="S23" s="1"/>
  <c r="P49"/>
  <c r="Q49" s="1"/>
  <c r="R55"/>
  <c r="S55" s="1"/>
  <c r="R29"/>
  <c r="P58"/>
  <c r="Q58" s="1"/>
  <c r="R31"/>
  <c r="R67"/>
  <c r="R51"/>
  <c r="R43"/>
  <c r="S43" s="1"/>
  <c r="R46"/>
  <c r="P62"/>
  <c r="Q62" s="1"/>
  <c r="R44"/>
  <c r="P69"/>
  <c r="R45"/>
  <c r="S45" s="1"/>
  <c r="R60"/>
  <c r="P45"/>
  <c r="R54"/>
  <c r="P64"/>
  <c r="P35"/>
  <c r="P23"/>
  <c r="P27"/>
  <c r="P37"/>
  <c r="R22"/>
  <c r="R32"/>
  <c r="R25"/>
  <c r="P43"/>
  <c r="R30"/>
  <c r="R49"/>
  <c r="R37"/>
  <c r="S37" s="1"/>
  <c r="T54" i="16"/>
  <c r="U67" i="13"/>
  <c r="W67" s="1"/>
  <c r="V49" i="8"/>
  <c r="U66" i="28"/>
  <c r="T60"/>
  <c r="T43"/>
  <c r="T46" i="27"/>
  <c r="U42" i="28"/>
  <c r="T66"/>
  <c r="U60"/>
  <c r="U36"/>
  <c r="T36"/>
  <c r="U68" i="27"/>
  <c r="W68" s="1"/>
  <c r="T53" i="28"/>
  <c r="T34"/>
  <c r="T57"/>
  <c r="U28"/>
  <c r="T28"/>
  <c r="U21"/>
  <c r="T38"/>
  <c r="T21"/>
  <c r="U57"/>
  <c r="T41"/>
  <c r="U41"/>
  <c r="U23"/>
  <c r="T23"/>
  <c r="U22"/>
  <c r="T51"/>
  <c r="U56"/>
  <c r="T50"/>
  <c r="T56"/>
  <c r="U50"/>
  <c r="W67" i="27"/>
  <c r="W28" i="24"/>
  <c r="W37" i="28"/>
  <c r="U36" i="24"/>
  <c r="U38"/>
  <c r="U66" i="21"/>
  <c r="T44"/>
  <c r="U34"/>
  <c r="T64"/>
  <c r="V64" s="1"/>
  <c r="U48"/>
  <c r="T48"/>
  <c r="U33"/>
  <c r="T66"/>
  <c r="U22"/>
  <c r="W22" s="1"/>
  <c r="U37"/>
  <c r="U27"/>
  <c r="T28"/>
  <c r="W28" s="1"/>
  <c r="U68"/>
  <c r="T25"/>
  <c r="V25" s="1"/>
  <c r="T30"/>
  <c r="V30" s="1"/>
  <c r="U55"/>
  <c r="T38"/>
  <c r="V38" s="1"/>
  <c r="U58" i="28"/>
  <c r="W58" s="1"/>
  <c r="V47"/>
  <c r="V37"/>
  <c r="V64"/>
  <c r="W29" i="27"/>
  <c r="W32" i="28"/>
  <c r="V38" i="27"/>
  <c r="V29"/>
  <c r="V55"/>
  <c r="V20" i="28"/>
  <c r="U51"/>
  <c r="W55" i="27"/>
  <c r="U55" i="28"/>
  <c r="V31"/>
  <c r="U49"/>
  <c r="W49" s="1"/>
  <c r="U34"/>
  <c r="U46"/>
  <c r="W46" s="1"/>
  <c r="T25"/>
  <c r="T22"/>
  <c r="U53"/>
  <c r="W20"/>
  <c r="V59"/>
  <c r="W59"/>
  <c r="T43" i="27"/>
  <c r="U38" i="28"/>
  <c r="T42"/>
  <c r="W45"/>
  <c r="V45"/>
  <c r="T46" i="21"/>
  <c r="U63" i="28"/>
  <c r="V63" s="1"/>
  <c r="W31"/>
  <c r="V32"/>
  <c r="V40"/>
  <c r="W40"/>
  <c r="V62"/>
  <c r="W62"/>
  <c r="W26"/>
  <c r="V26"/>
  <c r="W24"/>
  <c r="V24"/>
  <c r="W29"/>
  <c r="V29"/>
  <c r="T39"/>
  <c r="W64"/>
  <c r="V52"/>
  <c r="W52"/>
  <c r="T44"/>
  <c r="W27"/>
  <c r="V27"/>
  <c r="V35"/>
  <c r="W35"/>
  <c r="W68"/>
  <c r="V68"/>
  <c r="W48"/>
  <c r="T48" i="27"/>
  <c r="W48" s="1"/>
  <c r="W65" i="28"/>
  <c r="V65"/>
  <c r="V67" i="27"/>
  <c r="W38"/>
  <c r="T62"/>
  <c r="W50"/>
  <c r="V50"/>
  <c r="V59"/>
  <c r="W25"/>
  <c r="V25"/>
  <c r="W34"/>
  <c r="V34"/>
  <c r="W33"/>
  <c r="V33"/>
  <c r="W21"/>
  <c r="V21"/>
  <c r="V35"/>
  <c r="W35"/>
  <c r="W63"/>
  <c r="V63"/>
  <c r="T45" i="21"/>
  <c r="U50"/>
  <c r="U45"/>
  <c r="T40"/>
  <c r="T56" i="27"/>
  <c r="U27"/>
  <c r="V65"/>
  <c r="W65"/>
  <c r="W30"/>
  <c r="V30"/>
  <c r="W23"/>
  <c r="V23"/>
  <c r="U65" i="21"/>
  <c r="V31" i="27"/>
  <c r="W31"/>
  <c r="T58" i="18"/>
  <c r="V66" i="27"/>
  <c r="W39"/>
  <c r="V39"/>
  <c r="W28"/>
  <c r="V28"/>
  <c r="T50" i="21"/>
  <c r="U51" i="27"/>
  <c r="W51" s="1"/>
  <c r="W36"/>
  <c r="V36"/>
  <c r="W41"/>
  <c r="V41"/>
  <c r="W54"/>
  <c r="V54"/>
  <c r="W58"/>
  <c r="V58"/>
  <c r="V63" i="23"/>
  <c r="V33" i="8"/>
  <c r="W33"/>
  <c r="W47"/>
  <c r="W39"/>
  <c r="U63" i="21"/>
  <c r="T26"/>
  <c r="U43"/>
  <c r="U26"/>
  <c r="T43"/>
  <c r="U39"/>
  <c r="T22" i="18"/>
  <c r="T63" i="21"/>
  <c r="U69"/>
  <c r="V64" i="8"/>
  <c r="T69" i="21"/>
  <c r="V25" i="8"/>
  <c r="U44" i="21"/>
  <c r="U56"/>
  <c r="V56" s="1"/>
  <c r="U40"/>
  <c r="T68"/>
  <c r="T55" i="18"/>
  <c r="V52" i="8"/>
  <c r="V34" i="24"/>
  <c r="W34" i="8"/>
  <c r="V59" i="25"/>
  <c r="W50" i="8"/>
  <c r="V58" i="24"/>
  <c r="V28" i="8"/>
  <c r="V31"/>
  <c r="V29"/>
  <c r="W62"/>
  <c r="V38"/>
  <c r="T36" i="21"/>
  <c r="V36" s="1"/>
  <c r="W38" i="8"/>
  <c r="U58" i="18"/>
  <c r="W21" i="8"/>
  <c r="W42"/>
  <c r="V50"/>
  <c r="V34"/>
  <c r="W29"/>
  <c r="W35" i="24"/>
  <c r="W31" i="8"/>
  <c r="W28"/>
  <c r="U22" i="18"/>
  <c r="V43" i="25"/>
  <c r="W52" i="24"/>
  <c r="V62" i="8"/>
  <c r="T37" i="24"/>
  <c r="W37" s="1"/>
  <c r="W35" i="25"/>
  <c r="W31" i="24"/>
  <c r="Q26" i="18"/>
  <c r="W50" i="24"/>
  <c r="W28" i="25"/>
  <c r="V66" i="23"/>
  <c r="W59" i="25"/>
  <c r="V23" i="21"/>
  <c r="W49" i="8"/>
  <c r="W67"/>
  <c r="V50" i="25"/>
  <c r="W43"/>
  <c r="V24" i="23"/>
  <c r="T46" i="19"/>
  <c r="W46" s="1"/>
  <c r="V39" i="24"/>
  <c r="W64" i="25"/>
  <c r="T53" i="22"/>
  <c r="U53"/>
  <c r="V35" i="24"/>
  <c r="V67" i="25"/>
  <c r="W52"/>
  <c r="W26" i="23"/>
  <c r="U46" i="24"/>
  <c r="W46" s="1"/>
  <c r="W41" i="9"/>
  <c r="R61" i="18"/>
  <c r="S61" s="1"/>
  <c r="R49"/>
  <c r="S49" s="1"/>
  <c r="R56"/>
  <c r="S56" s="1"/>
  <c r="R30"/>
  <c r="S30" s="1"/>
  <c r="V23" i="24"/>
  <c r="W39" i="19"/>
  <c r="U33"/>
  <c r="V33" s="1"/>
  <c r="V31" i="24"/>
  <c r="W66" i="23"/>
  <c r="W22" i="24"/>
  <c r="W25" i="25"/>
  <c r="R31" i="18"/>
  <c r="S31" s="1"/>
  <c r="R24"/>
  <c r="S24" s="1"/>
  <c r="R57"/>
  <c r="S57" s="1"/>
  <c r="V68" i="19"/>
  <c r="P62" i="18"/>
  <c r="Q62" s="1"/>
  <c r="P66"/>
  <c r="Q66" s="1"/>
  <c r="P25"/>
  <c r="Q25" s="1"/>
  <c r="P47"/>
  <c r="V63" i="22"/>
  <c r="V31" i="20"/>
  <c r="V61" i="23"/>
  <c r="V52" i="25"/>
  <c r="W33"/>
  <c r="V36"/>
  <c r="R69" i="18"/>
  <c r="S69" s="1"/>
  <c r="W51" i="14"/>
  <c r="W67" i="25"/>
  <c r="V53"/>
  <c r="V28"/>
  <c r="P20" i="18"/>
  <c r="Q20" s="1"/>
  <c r="R60"/>
  <c r="S60" s="1"/>
  <c r="R53"/>
  <c r="S53" s="1"/>
  <c r="V37" i="23"/>
  <c r="W60" i="24"/>
  <c r="Q35" i="18"/>
  <c r="U35" s="1"/>
  <c r="T52" i="22"/>
  <c r="V52" s="1"/>
  <c r="T64"/>
  <c r="W64" s="1"/>
  <c r="W63" i="23"/>
  <c r="V52" i="24"/>
  <c r="V35" i="25"/>
  <c r="R68" i="18"/>
  <c r="S68" s="1"/>
  <c r="P43"/>
  <c r="R33"/>
  <c r="S33" s="1"/>
  <c r="R54"/>
  <c r="S54" s="1"/>
  <c r="U44"/>
  <c r="P41"/>
  <c r="Q41" s="1"/>
  <c r="P68"/>
  <c r="P42"/>
  <c r="U69" i="22"/>
  <c r="W69" s="1"/>
  <c r="V33" i="25"/>
  <c r="P21" i="18"/>
  <c r="Q21" s="1"/>
  <c r="P33"/>
  <c r="Q33" s="1"/>
  <c r="P39"/>
  <c r="Q39" s="1"/>
  <c r="P37"/>
  <c r="Q37" s="1"/>
  <c r="R20"/>
  <c r="S20" s="1"/>
  <c r="P67"/>
  <c r="P28"/>
  <c r="W60" i="25"/>
  <c r="T46" i="20"/>
  <c r="W46" s="1"/>
  <c r="V25" i="25"/>
  <c r="P48" i="18"/>
  <c r="Q48" s="1"/>
  <c r="R48"/>
  <c r="S48" s="1"/>
  <c r="R45"/>
  <c r="P23"/>
  <c r="Q23" s="1"/>
  <c r="P52"/>
  <c r="P59"/>
  <c r="Q59" s="1"/>
  <c r="R37"/>
  <c r="S37" s="1"/>
  <c r="P32"/>
  <c r="Q32" s="1"/>
  <c r="R36"/>
  <c r="S36" s="1"/>
  <c r="P63"/>
  <c r="Q63" s="1"/>
  <c r="V39" i="22"/>
  <c r="W37"/>
  <c r="W40" i="12"/>
  <c r="W50" i="25"/>
  <c r="S32" i="18"/>
  <c r="Q57"/>
  <c r="P46"/>
  <c r="S38"/>
  <c r="T38" s="1"/>
  <c r="R63"/>
  <c r="R50"/>
  <c r="P51"/>
  <c r="Q51" s="1"/>
  <c r="R59"/>
  <c r="P34"/>
  <c r="Q34" s="1"/>
  <c r="U34" s="1"/>
  <c r="P36"/>
  <c r="R64"/>
  <c r="S64" s="1"/>
  <c r="R65"/>
  <c r="S65" s="1"/>
  <c r="U55"/>
  <c r="R23"/>
  <c r="P60"/>
  <c r="P40"/>
  <c r="P64"/>
  <c r="P65"/>
  <c r="P69"/>
  <c r="P27"/>
  <c r="P56"/>
  <c r="P29"/>
  <c r="Q29" s="1"/>
  <c r="P61"/>
  <c r="P49"/>
  <c r="Q49" s="1"/>
  <c r="P53"/>
  <c r="R39"/>
  <c r="U69" i="25"/>
  <c r="W69" s="1"/>
  <c r="V64"/>
  <c r="T20"/>
  <c r="W20" s="1"/>
  <c r="U54"/>
  <c r="W54" s="1"/>
  <c r="U46"/>
  <c r="W46" s="1"/>
  <c r="U40"/>
  <c r="V40" s="1"/>
  <c r="W36"/>
  <c r="U34"/>
  <c r="V34" s="1"/>
  <c r="V60"/>
  <c r="T61"/>
  <c r="U42"/>
  <c r="W42" s="1"/>
  <c r="W27"/>
  <c r="V27"/>
  <c r="V56"/>
  <c r="W56"/>
  <c r="V30"/>
  <c r="W30"/>
  <c r="V41"/>
  <c r="W41"/>
  <c r="U62" i="20"/>
  <c r="W27" i="23"/>
  <c r="V32" i="24"/>
  <c r="U22" i="25"/>
  <c r="T31"/>
  <c r="T48"/>
  <c r="V49"/>
  <c r="W49"/>
  <c r="V65"/>
  <c r="W65"/>
  <c r="V21"/>
  <c r="W21"/>
  <c r="W64" i="8"/>
  <c r="W63"/>
  <c r="W53" i="25"/>
  <c r="V66"/>
  <c r="W66"/>
  <c r="V24"/>
  <c r="W24"/>
  <c r="V23"/>
  <c r="W23"/>
  <c r="W51"/>
  <c r="V51"/>
  <c r="W63"/>
  <c r="V63"/>
  <c r="W45"/>
  <c r="V45"/>
  <c r="V67" i="24"/>
  <c r="V29" i="25"/>
  <c r="W29"/>
  <c r="W55"/>
  <c r="V55"/>
  <c r="V47"/>
  <c r="W47"/>
  <c r="V57"/>
  <c r="W57"/>
  <c r="V40" i="24"/>
  <c r="V26"/>
  <c r="V38" i="25"/>
  <c r="W38"/>
  <c r="V39"/>
  <c r="W39"/>
  <c r="V32"/>
  <c r="W32"/>
  <c r="W68"/>
  <c r="V68"/>
  <c r="V66" i="22"/>
  <c r="V41" i="24"/>
  <c r="T26" i="25"/>
  <c r="T37"/>
  <c r="W62"/>
  <c r="V62"/>
  <c r="W44"/>
  <c r="V44"/>
  <c r="V58"/>
  <c r="W58"/>
  <c r="W48" i="10"/>
  <c r="V22" i="24"/>
  <c r="W26"/>
  <c r="W32"/>
  <c r="W58"/>
  <c r="W34"/>
  <c r="W43"/>
  <c r="U55"/>
  <c r="W55" s="1"/>
  <c r="T21"/>
  <c r="V21" s="1"/>
  <c r="W41"/>
  <c r="W23"/>
  <c r="V27"/>
  <c r="W27"/>
  <c r="V59"/>
  <c r="W59"/>
  <c r="W35" i="14"/>
  <c r="V48" i="16"/>
  <c r="V60"/>
  <c r="T65" i="22"/>
  <c r="V62"/>
  <c r="V48" i="23"/>
  <c r="W24"/>
  <c r="V27"/>
  <c r="T33" i="24"/>
  <c r="W67"/>
  <c r="V42"/>
  <c r="W42"/>
  <c r="W49"/>
  <c r="V49"/>
  <c r="V48"/>
  <c r="W54"/>
  <c r="V54"/>
  <c r="T36" i="17"/>
  <c r="W36" s="1"/>
  <c r="W34" i="19"/>
  <c r="W20" i="20"/>
  <c r="V24" i="22"/>
  <c r="W67" i="23"/>
  <c r="V25" i="24"/>
  <c r="W25"/>
  <c r="W53"/>
  <c r="V53"/>
  <c r="W62"/>
  <c r="V62"/>
  <c r="W39"/>
  <c r="V51"/>
  <c r="W40"/>
  <c r="V29"/>
  <c r="W29"/>
  <c r="W69"/>
  <c r="V69"/>
  <c r="W61"/>
  <c r="V61"/>
  <c r="V50"/>
  <c r="W45"/>
  <c r="V45"/>
  <c r="W57"/>
  <c r="V57"/>
  <c r="W56"/>
  <c r="V56"/>
  <c r="W24"/>
  <c r="V24"/>
  <c r="W65"/>
  <c r="V65"/>
  <c r="V28"/>
  <c r="W68"/>
  <c r="V68"/>
  <c r="W66"/>
  <c r="V66"/>
  <c r="U66" i="20"/>
  <c r="T28" i="22"/>
  <c r="W28" s="1"/>
  <c r="V20" i="24"/>
  <c r="W20"/>
  <c r="W64"/>
  <c r="V64"/>
  <c r="W37" i="23"/>
  <c r="U31"/>
  <c r="U23"/>
  <c r="W23" s="1"/>
  <c r="V26"/>
  <c r="W61"/>
  <c r="V68"/>
  <c r="W68"/>
  <c r="W33"/>
  <c r="V33"/>
  <c r="W38"/>
  <c r="V38"/>
  <c r="W29"/>
  <c r="V29"/>
  <c r="W58" i="21"/>
  <c r="U39" i="23"/>
  <c r="W39" s="1"/>
  <c r="U25"/>
  <c r="W25" s="1"/>
  <c r="U35"/>
  <c r="W35" s="1"/>
  <c r="W45"/>
  <c r="V45"/>
  <c r="W58"/>
  <c r="V58"/>
  <c r="W62" i="22"/>
  <c r="W58"/>
  <c r="U32" i="23"/>
  <c r="V32" s="1"/>
  <c r="W50"/>
  <c r="V50"/>
  <c r="W42"/>
  <c r="V42"/>
  <c r="V22"/>
  <c r="W22"/>
  <c r="V34"/>
  <c r="W34"/>
  <c r="W69"/>
  <c r="V69"/>
  <c r="V43"/>
  <c r="W43"/>
  <c r="V30"/>
  <c r="W30"/>
  <c r="T23" i="20"/>
  <c r="V23" s="1"/>
  <c r="W66" i="22"/>
  <c r="W63"/>
  <c r="T51" i="23"/>
  <c r="W57"/>
  <c r="V57"/>
  <c r="W41"/>
  <c r="V41"/>
  <c r="W55"/>
  <c r="V55"/>
  <c r="V21"/>
  <c r="W21"/>
  <c r="W28"/>
  <c r="V28"/>
  <c r="V59"/>
  <c r="W59"/>
  <c r="W62"/>
  <c r="V62"/>
  <c r="W48"/>
  <c r="W65"/>
  <c r="V65"/>
  <c r="W40"/>
  <c r="V40"/>
  <c r="W44"/>
  <c r="V44"/>
  <c r="U44" i="22"/>
  <c r="V44" s="1"/>
  <c r="V67" i="23"/>
  <c r="W20"/>
  <c r="V20"/>
  <c r="W36"/>
  <c r="V36"/>
  <c r="V64"/>
  <c r="W64"/>
  <c r="W60"/>
  <c r="V60"/>
  <c r="V56"/>
  <c r="W56"/>
  <c r="W52"/>
  <c r="V52"/>
  <c r="V47"/>
  <c r="W47"/>
  <c r="U36" i="22"/>
  <c r="V36" s="1"/>
  <c r="V67"/>
  <c r="V43"/>
  <c r="W53" i="23"/>
  <c r="V53"/>
  <c r="W49"/>
  <c r="V49"/>
  <c r="W46"/>
  <c r="V46"/>
  <c r="W54"/>
  <c r="V54"/>
  <c r="V58" i="22"/>
  <c r="T45"/>
  <c r="V45" s="1"/>
  <c r="W39"/>
  <c r="T22"/>
  <c r="W43"/>
  <c r="Q40"/>
  <c r="U40" s="1"/>
  <c r="V49"/>
  <c r="T68"/>
  <c r="U50"/>
  <c r="W50" s="1"/>
  <c r="T25"/>
  <c r="V37"/>
  <c r="W49"/>
  <c r="T29"/>
  <c r="U29"/>
  <c r="T57"/>
  <c r="U57"/>
  <c r="W33"/>
  <c r="V33"/>
  <c r="V30"/>
  <c r="W30"/>
  <c r="V26"/>
  <c r="W26"/>
  <c r="U27" i="20"/>
  <c r="T66"/>
  <c r="T60" i="22"/>
  <c r="U35"/>
  <c r="W35" s="1"/>
  <c r="T46"/>
  <c r="T31"/>
  <c r="U31"/>
  <c r="U38"/>
  <c r="T38"/>
  <c r="U23"/>
  <c r="W23" s="1"/>
  <c r="T54"/>
  <c r="T59"/>
  <c r="T27"/>
  <c r="U27"/>
  <c r="W24"/>
  <c r="W67"/>
  <c r="W32"/>
  <c r="V32"/>
  <c r="T55"/>
  <c r="U55"/>
  <c r="U51"/>
  <c r="W51" s="1"/>
  <c r="U48"/>
  <c r="V48" s="1"/>
  <c r="T41"/>
  <c r="V34"/>
  <c r="W34"/>
  <c r="W42"/>
  <c r="V42"/>
  <c r="V56"/>
  <c r="W56"/>
  <c r="W34" i="14"/>
  <c r="T21" i="22"/>
  <c r="U65"/>
  <c r="W20"/>
  <c r="V20"/>
  <c r="V47"/>
  <c r="W47"/>
  <c r="Q61"/>
  <c r="T61" s="1"/>
  <c r="U46" i="21"/>
  <c r="W52"/>
  <c r="W23"/>
  <c r="T27"/>
  <c r="V31"/>
  <c r="W31"/>
  <c r="V24"/>
  <c r="W24"/>
  <c r="T26" i="19"/>
  <c r="W26" s="1"/>
  <c r="W33" i="20"/>
  <c r="T42" i="21"/>
  <c r="U21"/>
  <c r="V52"/>
  <c r="W51"/>
  <c r="T65"/>
  <c r="W67"/>
  <c r="V67"/>
  <c r="V47"/>
  <c r="W47"/>
  <c r="V58"/>
  <c r="V53"/>
  <c r="W53"/>
  <c r="V29"/>
  <c r="V57"/>
  <c r="W57"/>
  <c r="W21" i="17"/>
  <c r="T33" i="21"/>
  <c r="V62"/>
  <c r="W62"/>
  <c r="V54"/>
  <c r="W54"/>
  <c r="T32"/>
  <c r="V35"/>
  <c r="W35"/>
  <c r="T40" i="20"/>
  <c r="V40" s="1"/>
  <c r="V33"/>
  <c r="Q41"/>
  <c r="U41" s="1"/>
  <c r="V20"/>
  <c r="T43"/>
  <c r="W43" s="1"/>
  <c r="T26"/>
  <c r="V26" s="1"/>
  <c r="W57"/>
  <c r="V57"/>
  <c r="T28"/>
  <c r="U28"/>
  <c r="V30"/>
  <c r="W30"/>
  <c r="T35"/>
  <c r="U68"/>
  <c r="W68" s="1"/>
  <c r="T24"/>
  <c r="U54"/>
  <c r="W54" s="1"/>
  <c r="T51"/>
  <c r="U67"/>
  <c r="T67"/>
  <c r="V34"/>
  <c r="W34"/>
  <c r="V50"/>
  <c r="W50"/>
  <c r="U42" i="19"/>
  <c r="W42" s="1"/>
  <c r="U24" i="20"/>
  <c r="U37"/>
  <c r="T37"/>
  <c r="V38"/>
  <c r="W38"/>
  <c r="V63"/>
  <c r="W63"/>
  <c r="T55"/>
  <c r="U65"/>
  <c r="W65" s="1"/>
  <c r="T58"/>
  <c r="U47"/>
  <c r="T47"/>
  <c r="V45"/>
  <c r="W45"/>
  <c r="T29"/>
  <c r="U29"/>
  <c r="W69"/>
  <c r="V69"/>
  <c r="V64"/>
  <c r="W64"/>
  <c r="T61"/>
  <c r="V21"/>
  <c r="W21"/>
  <c r="V25"/>
  <c r="W25"/>
  <c r="W31"/>
  <c r="V36"/>
  <c r="W36"/>
  <c r="W48"/>
  <c r="V48"/>
  <c r="W23" i="17"/>
  <c r="U24" i="19"/>
  <c r="T27" i="20"/>
  <c r="V22"/>
  <c r="W22"/>
  <c r="W44"/>
  <c r="V44"/>
  <c r="W53"/>
  <c r="V53"/>
  <c r="Q49"/>
  <c r="T49" s="1"/>
  <c r="U59"/>
  <c r="W59" s="1"/>
  <c r="T62"/>
  <c r="U42"/>
  <c r="W42" s="1"/>
  <c r="U56"/>
  <c r="T56"/>
  <c r="U60"/>
  <c r="T60"/>
  <c r="T52"/>
  <c r="U52"/>
  <c r="U32"/>
  <c r="V32" s="1"/>
  <c r="T39"/>
  <c r="T20" i="19"/>
  <c r="W20" s="1"/>
  <c r="T24"/>
  <c r="T69"/>
  <c r="T40"/>
  <c r="W40" s="1"/>
  <c r="T52"/>
  <c r="W52" s="1"/>
  <c r="U56"/>
  <c r="W56" s="1"/>
  <c r="U67"/>
  <c r="V67" s="1"/>
  <c r="T66"/>
  <c r="W66" s="1"/>
  <c r="U57"/>
  <c r="U69"/>
  <c r="T32"/>
  <c r="W32" s="1"/>
  <c r="T31"/>
  <c r="V31" s="1"/>
  <c r="U22"/>
  <c r="W22" s="1"/>
  <c r="T59"/>
  <c r="U59"/>
  <c r="W23"/>
  <c r="V23"/>
  <c r="V30"/>
  <c r="W30"/>
  <c r="W28"/>
  <c r="V28"/>
  <c r="V48"/>
  <c r="W48"/>
  <c r="W26" i="14"/>
  <c r="W69" i="15"/>
  <c r="V65" i="16"/>
  <c r="T29" i="19"/>
  <c r="W68"/>
  <c r="T62"/>
  <c r="T64"/>
  <c r="U64"/>
  <c r="U55"/>
  <c r="T55"/>
  <c r="U49"/>
  <c r="T49"/>
  <c r="W27"/>
  <c r="V27"/>
  <c r="W61" i="12"/>
  <c r="U43" i="16"/>
  <c r="V43" s="1"/>
  <c r="U61" i="19"/>
  <c r="W61" s="1"/>
  <c r="U65"/>
  <c r="W65" s="1"/>
  <c r="V39"/>
  <c r="U37"/>
  <c r="T37"/>
  <c r="W45"/>
  <c r="V45"/>
  <c r="T41"/>
  <c r="U21"/>
  <c r="W21" s="1"/>
  <c r="U60"/>
  <c r="W60" s="1"/>
  <c r="U47"/>
  <c r="V47" s="1"/>
  <c r="V51"/>
  <c r="W51"/>
  <c r="W44"/>
  <c r="V44"/>
  <c r="W63"/>
  <c r="V63"/>
  <c r="T36"/>
  <c r="W50"/>
  <c r="V50"/>
  <c r="U58"/>
  <c r="V58" s="1"/>
  <c r="T35"/>
  <c r="U35"/>
  <c r="T54"/>
  <c r="U54"/>
  <c r="V34"/>
  <c r="T53"/>
  <c r="U38"/>
  <c r="T38"/>
  <c r="V25"/>
  <c r="W25"/>
  <c r="U43"/>
  <c r="T43"/>
  <c r="T57"/>
  <c r="W67" i="17"/>
  <c r="V55" i="12"/>
  <c r="V63" i="11"/>
  <c r="W21" i="12"/>
  <c r="V50" i="10"/>
  <c r="W21" i="14"/>
  <c r="V68" i="16"/>
  <c r="W48"/>
  <c r="V69" i="17"/>
  <c r="V24"/>
  <c r="V39"/>
  <c r="W48"/>
  <c r="W63" i="10"/>
  <c r="W26" i="11"/>
  <c r="W47" i="12"/>
  <c r="T61" i="14"/>
  <c r="V61" s="1"/>
  <c r="V21"/>
  <c r="W39" i="17"/>
  <c r="T44" i="18"/>
  <c r="U65" i="15"/>
  <c r="W65" s="1"/>
  <c r="W60" i="16"/>
  <c r="T38"/>
  <c r="W38" s="1"/>
  <c r="V26"/>
  <c r="V67" i="17"/>
  <c r="V27"/>
  <c r="V21"/>
  <c r="V23"/>
  <c r="W50"/>
  <c r="W24"/>
  <c r="W27"/>
  <c r="W26"/>
  <c r="V48"/>
  <c r="V38"/>
  <c r="U40"/>
  <c r="V40" s="1"/>
  <c r="W38"/>
  <c r="T34"/>
  <c r="V34" s="1"/>
  <c r="U51"/>
  <c r="W51" s="1"/>
  <c r="T41"/>
  <c r="V41" s="1"/>
  <c r="W69"/>
  <c r="W68"/>
  <c r="V68"/>
  <c r="W52"/>
  <c r="V52"/>
  <c r="W31"/>
  <c r="V31"/>
  <c r="W65"/>
  <c r="V65"/>
  <c r="W22"/>
  <c r="V22"/>
  <c r="T32"/>
  <c r="V26"/>
  <c r="W25"/>
  <c r="V25"/>
  <c r="W66"/>
  <c r="V66"/>
  <c r="W42"/>
  <c r="V42"/>
  <c r="W44"/>
  <c r="V44"/>
  <c r="W55"/>
  <c r="V55"/>
  <c r="W54"/>
  <c r="V54"/>
  <c r="W61"/>
  <c r="V61"/>
  <c r="T64"/>
  <c r="T60"/>
  <c r="T63"/>
  <c r="V50"/>
  <c r="V46"/>
  <c r="W46"/>
  <c r="W62"/>
  <c r="V62"/>
  <c r="W47"/>
  <c r="V47"/>
  <c r="V37"/>
  <c r="W37"/>
  <c r="W64" i="16"/>
  <c r="W29" i="17"/>
  <c r="V29"/>
  <c r="W58"/>
  <c r="V58"/>
  <c r="V28"/>
  <c r="W28"/>
  <c r="W49"/>
  <c r="V49"/>
  <c r="V33"/>
  <c r="W33"/>
  <c r="W45"/>
  <c r="V45"/>
  <c r="W20"/>
  <c r="V20"/>
  <c r="U27" i="16"/>
  <c r="W27" s="1"/>
  <c r="W56" i="17"/>
  <c r="V56"/>
  <c r="W30"/>
  <c r="V30"/>
  <c r="V35"/>
  <c r="W35"/>
  <c r="W57"/>
  <c r="V57"/>
  <c r="V59"/>
  <c r="W59"/>
  <c r="V43"/>
  <c r="W43"/>
  <c r="W35" i="13"/>
  <c r="V58"/>
  <c r="V36" i="16"/>
  <c r="W68"/>
  <c r="T52"/>
  <c r="V52" s="1"/>
  <c r="V47"/>
  <c r="T33"/>
  <c r="V33" s="1"/>
  <c r="T23"/>
  <c r="W23" s="1"/>
  <c r="V64"/>
  <c r="W47"/>
  <c r="W40"/>
  <c r="V40"/>
  <c r="W28"/>
  <c r="V28"/>
  <c r="W37"/>
  <c r="V37"/>
  <c r="W41"/>
  <c r="V41"/>
  <c r="V63" i="10"/>
  <c r="W61" i="15"/>
  <c r="W26" i="16"/>
  <c r="V34"/>
  <c r="W34"/>
  <c r="V42"/>
  <c r="W42"/>
  <c r="V30"/>
  <c r="W30"/>
  <c r="V67"/>
  <c r="W67"/>
  <c r="W65" i="12"/>
  <c r="W58" i="13"/>
  <c r="W24" i="15"/>
  <c r="W65" i="16"/>
  <c r="W45"/>
  <c r="V45"/>
  <c r="W63"/>
  <c r="V63"/>
  <c r="V29"/>
  <c r="W29"/>
  <c r="W56"/>
  <c r="V56"/>
  <c r="V27" i="13"/>
  <c r="V25" i="16"/>
  <c r="W25"/>
  <c r="W32"/>
  <c r="V32"/>
  <c r="W44"/>
  <c r="V44"/>
  <c r="W46"/>
  <c r="V46"/>
  <c r="W24"/>
  <c r="V24"/>
  <c r="U31" i="15"/>
  <c r="V31" s="1"/>
  <c r="U62" i="16"/>
  <c r="V62" s="1"/>
  <c r="W36"/>
  <c r="U58"/>
  <c r="V58" s="1"/>
  <c r="W61"/>
  <c r="V61"/>
  <c r="V21"/>
  <c r="W21"/>
  <c r="W54"/>
  <c r="V54"/>
  <c r="W66"/>
  <c r="V66"/>
  <c r="W53"/>
  <c r="V53"/>
  <c r="W49"/>
  <c r="V49"/>
  <c r="W50"/>
  <c r="V50"/>
  <c r="W31"/>
  <c r="V31"/>
  <c r="V55"/>
  <c r="W55"/>
  <c r="W21" i="13"/>
  <c r="V34" i="14"/>
  <c r="W43" i="15"/>
  <c r="W22" i="16"/>
  <c r="V22"/>
  <c r="V59"/>
  <c r="W59"/>
  <c r="W39"/>
  <c r="V39"/>
  <c r="V51"/>
  <c r="W51"/>
  <c r="V35"/>
  <c r="W35"/>
  <c r="W57"/>
  <c r="V57"/>
  <c r="V20"/>
  <c r="W20"/>
  <c r="W69"/>
  <c r="V69"/>
  <c r="V44" i="15"/>
  <c r="V43"/>
  <c r="W21"/>
  <c r="T50"/>
  <c r="W50" s="1"/>
  <c r="T49"/>
  <c r="V49" s="1"/>
  <c r="U22"/>
  <c r="V22" s="1"/>
  <c r="V61"/>
  <c r="W53"/>
  <c r="U25"/>
  <c r="W25" s="1"/>
  <c r="V47"/>
  <c r="W47"/>
  <c r="V23"/>
  <c r="W23"/>
  <c r="V39"/>
  <c r="W39"/>
  <c r="V66"/>
  <c r="W66"/>
  <c r="V34"/>
  <c r="W34"/>
  <c r="V63"/>
  <c r="W63"/>
  <c r="W55" i="12"/>
  <c r="W20" i="13"/>
  <c r="W47" i="14"/>
  <c r="W44" i="15"/>
  <c r="T27"/>
  <c r="V48"/>
  <c r="W48"/>
  <c r="V51"/>
  <c r="W51"/>
  <c r="V60"/>
  <c r="W60"/>
  <c r="V28"/>
  <c r="W28"/>
  <c r="V30"/>
  <c r="W30"/>
  <c r="V68"/>
  <c r="W68"/>
  <c r="V67"/>
  <c r="W67"/>
  <c r="V59" i="12"/>
  <c r="V69" i="15"/>
  <c r="V45"/>
  <c r="W45"/>
  <c r="V62"/>
  <c r="W62"/>
  <c r="V37"/>
  <c r="W37"/>
  <c r="V55"/>
  <c r="W55"/>
  <c r="V32"/>
  <c r="W32"/>
  <c r="W60" i="10"/>
  <c r="W27"/>
  <c r="W29" i="12"/>
  <c r="U67"/>
  <c r="W67" s="1"/>
  <c r="V26" i="14"/>
  <c r="U41" i="15"/>
  <c r="W41" s="1"/>
  <c r="V54"/>
  <c r="W54"/>
  <c r="T33"/>
  <c r="V53"/>
  <c r="V36"/>
  <c r="W36"/>
  <c r="V38"/>
  <c r="W38"/>
  <c r="V42"/>
  <c r="W42"/>
  <c r="V58"/>
  <c r="W58"/>
  <c r="V46"/>
  <c r="W46"/>
  <c r="V56"/>
  <c r="W56"/>
  <c r="V20" i="13"/>
  <c r="V35"/>
  <c r="W32" i="14"/>
  <c r="V21" i="15"/>
  <c r="V24"/>
  <c r="V52"/>
  <c r="W52"/>
  <c r="V57"/>
  <c r="W57"/>
  <c r="V26"/>
  <c r="W26"/>
  <c r="V35"/>
  <c r="W35"/>
  <c r="U29"/>
  <c r="W29" s="1"/>
  <c r="V20"/>
  <c r="W20"/>
  <c r="V64"/>
  <c r="W64"/>
  <c r="V40"/>
  <c r="W40"/>
  <c r="V59"/>
  <c r="W59"/>
  <c r="V35" i="14"/>
  <c r="V51"/>
  <c r="W37"/>
  <c r="W30"/>
  <c r="T45"/>
  <c r="V45" s="1"/>
  <c r="V30"/>
  <c r="V47"/>
  <c r="V37"/>
  <c r="W55"/>
  <c r="V55"/>
  <c r="V31"/>
  <c r="W31"/>
  <c r="W44" i="12"/>
  <c r="T66" i="14"/>
  <c r="W29"/>
  <c r="V29"/>
  <c r="W38"/>
  <c r="V38"/>
  <c r="V28"/>
  <c r="W28"/>
  <c r="V68"/>
  <c r="W68"/>
  <c r="V55" i="11"/>
  <c r="T54" i="14"/>
  <c r="T48"/>
  <c r="V36"/>
  <c r="W36"/>
  <c r="W42"/>
  <c r="V42"/>
  <c r="V57"/>
  <c r="W57"/>
  <c r="V69"/>
  <c r="W69"/>
  <c r="V41" i="10"/>
  <c r="W58"/>
  <c r="W38" i="12"/>
  <c r="U33" i="14"/>
  <c r="W33" s="1"/>
  <c r="Q34" i="13"/>
  <c r="T34" s="1"/>
  <c r="W20" i="14"/>
  <c r="V20"/>
  <c r="W67"/>
  <c r="V67"/>
  <c r="W59"/>
  <c r="V59"/>
  <c r="U56"/>
  <c r="W56" s="1"/>
  <c r="U25"/>
  <c r="W25" s="1"/>
  <c r="V41"/>
  <c r="W41"/>
  <c r="V53"/>
  <c r="W53"/>
  <c r="V58"/>
  <c r="W58"/>
  <c r="V52"/>
  <c r="W52"/>
  <c r="V65"/>
  <c r="W65"/>
  <c r="V40"/>
  <c r="W40"/>
  <c r="W54" i="12"/>
  <c r="W43" i="13"/>
  <c r="V39" i="14"/>
  <c r="W39"/>
  <c r="V49"/>
  <c r="W49"/>
  <c r="V62"/>
  <c r="W62"/>
  <c r="V64"/>
  <c r="W64"/>
  <c r="V50"/>
  <c r="W50"/>
  <c r="V63"/>
  <c r="W63"/>
  <c r="V60"/>
  <c r="W60"/>
  <c r="V22"/>
  <c r="W22"/>
  <c r="V43"/>
  <c r="W43"/>
  <c r="W59" i="12"/>
  <c r="W55" i="13"/>
  <c r="T24" i="14"/>
  <c r="V46"/>
  <c r="W46"/>
  <c r="V23"/>
  <c r="W23"/>
  <c r="V44"/>
  <c r="W44"/>
  <c r="V27"/>
  <c r="W27"/>
  <c r="T28" i="13"/>
  <c r="W28" s="1"/>
  <c r="V26"/>
  <c r="V43"/>
  <c r="V21"/>
  <c r="W27"/>
  <c r="T52"/>
  <c r="V52" s="1"/>
  <c r="T63"/>
  <c r="W63" s="1"/>
  <c r="V55"/>
  <c r="V65"/>
  <c r="W65"/>
  <c r="V57"/>
  <c r="W57"/>
  <c r="V37"/>
  <c r="W37"/>
  <c r="V25"/>
  <c r="W25"/>
  <c r="V42"/>
  <c r="W42"/>
  <c r="V40"/>
  <c r="W40"/>
  <c r="V45"/>
  <c r="W45"/>
  <c r="W38"/>
  <c r="V38"/>
  <c r="V54" i="10"/>
  <c r="U66" i="13"/>
  <c r="W66" s="1"/>
  <c r="U33"/>
  <c r="W33" s="1"/>
  <c r="W36"/>
  <c r="V36"/>
  <c r="V50"/>
  <c r="W50"/>
  <c r="V47" i="12"/>
  <c r="U49"/>
  <c r="V49" s="1"/>
  <c r="W56" i="13"/>
  <c r="V56"/>
  <c r="V24"/>
  <c r="W24"/>
  <c r="V31"/>
  <c r="W31"/>
  <c r="U49"/>
  <c r="W49" s="1"/>
  <c r="T51"/>
  <c r="W39"/>
  <c r="V39"/>
  <c r="V60"/>
  <c r="W60"/>
  <c r="V59"/>
  <c r="W59"/>
  <c r="W53"/>
  <c r="V53"/>
  <c r="V26" i="11"/>
  <c r="W61" i="13"/>
  <c r="V61"/>
  <c r="V44"/>
  <c r="W44"/>
  <c r="V39" i="8"/>
  <c r="V40" i="10"/>
  <c r="W22" i="12"/>
  <c r="T23" i="13"/>
  <c r="U22"/>
  <c r="W26"/>
  <c r="V54"/>
  <c r="W54"/>
  <c r="T25" i="11"/>
  <c r="V25" s="1"/>
  <c r="W58"/>
  <c r="V20" i="12"/>
  <c r="T47" i="13"/>
  <c r="V32"/>
  <c r="W32"/>
  <c r="W30"/>
  <c r="V30"/>
  <c r="V41"/>
  <c r="W41"/>
  <c r="V68"/>
  <c r="W68"/>
  <c r="W29"/>
  <c r="V29"/>
  <c r="V46"/>
  <c r="W46"/>
  <c r="V48"/>
  <c r="W48"/>
  <c r="W69"/>
  <c r="V69"/>
  <c r="V64"/>
  <c r="W64"/>
  <c r="V62"/>
  <c r="W62"/>
  <c r="W26" i="12"/>
  <c r="V26"/>
  <c r="V22"/>
  <c r="V29"/>
  <c r="W34"/>
  <c r="V61"/>
  <c r="V65"/>
  <c r="W58"/>
  <c r="V38"/>
  <c r="W36"/>
  <c r="U43"/>
  <c r="W43" s="1"/>
  <c r="V44"/>
  <c r="U42"/>
  <c r="V42" s="1"/>
  <c r="W20"/>
  <c r="V63"/>
  <c r="W63"/>
  <c r="W35"/>
  <c r="V35"/>
  <c r="T25"/>
  <c r="V40"/>
  <c r="V36"/>
  <c r="V21"/>
  <c r="V45"/>
  <c r="W45"/>
  <c r="V24"/>
  <c r="W24"/>
  <c r="V62"/>
  <c r="W62"/>
  <c r="V48"/>
  <c r="W48"/>
  <c r="V39"/>
  <c r="W39"/>
  <c r="V69"/>
  <c r="W69"/>
  <c r="W23" i="10"/>
  <c r="V58"/>
  <c r="W55" i="11"/>
  <c r="V50" i="12"/>
  <c r="W50"/>
  <c r="V37"/>
  <c r="W37"/>
  <c r="V30"/>
  <c r="W30"/>
  <c r="W42" i="9"/>
  <c r="V27" i="10"/>
  <c r="T41" i="12"/>
  <c r="T64"/>
  <c r="V34"/>
  <c r="V66"/>
  <c r="W66"/>
  <c r="V57"/>
  <c r="W57"/>
  <c r="V23"/>
  <c r="W23"/>
  <c r="V46"/>
  <c r="W46"/>
  <c r="V33"/>
  <c r="W33"/>
  <c r="T53"/>
  <c r="V58"/>
  <c r="V68"/>
  <c r="W68"/>
  <c r="V28"/>
  <c r="W28"/>
  <c r="V31"/>
  <c r="W31"/>
  <c r="W27"/>
  <c r="V27"/>
  <c r="V54"/>
  <c r="V56"/>
  <c r="W56"/>
  <c r="V52"/>
  <c r="W52"/>
  <c r="V60"/>
  <c r="W60"/>
  <c r="V32"/>
  <c r="W32"/>
  <c r="V51"/>
  <c r="W51"/>
  <c r="V58" i="11"/>
  <c r="V40"/>
  <c r="U52"/>
  <c r="W52" s="1"/>
  <c r="V31"/>
  <c r="W39"/>
  <c r="V39"/>
  <c r="V45"/>
  <c r="W45"/>
  <c r="V30"/>
  <c r="W30"/>
  <c r="V49"/>
  <c r="W49"/>
  <c r="W47"/>
  <c r="V47"/>
  <c r="W63"/>
  <c r="V65"/>
  <c r="W65"/>
  <c r="W22"/>
  <c r="V22"/>
  <c r="V60"/>
  <c r="W60"/>
  <c r="V48"/>
  <c r="W48"/>
  <c r="V68"/>
  <c r="W68"/>
  <c r="V41"/>
  <c r="W41"/>
  <c r="V42"/>
  <c r="W42"/>
  <c r="V54"/>
  <c r="W54"/>
  <c r="V23" i="10"/>
  <c r="V66" i="11"/>
  <c r="W66"/>
  <c r="V29"/>
  <c r="W29"/>
  <c r="V33"/>
  <c r="W33"/>
  <c r="W57"/>
  <c r="V57"/>
  <c r="V62"/>
  <c r="W62"/>
  <c r="V50"/>
  <c r="W50"/>
  <c r="W31"/>
  <c r="V20"/>
  <c r="W20"/>
  <c r="V37"/>
  <c r="W37"/>
  <c r="V59"/>
  <c r="W59"/>
  <c r="V67"/>
  <c r="W67"/>
  <c r="W23"/>
  <c r="V23"/>
  <c r="V56"/>
  <c r="W56"/>
  <c r="T43"/>
  <c r="V69"/>
  <c r="W69"/>
  <c r="V32"/>
  <c r="W32"/>
  <c r="W35"/>
  <c r="V35"/>
  <c r="W40"/>
  <c r="V51"/>
  <c r="W51"/>
  <c r="V24"/>
  <c r="W24"/>
  <c r="V28"/>
  <c r="W28"/>
  <c r="V38"/>
  <c r="W38"/>
  <c r="V38" i="10"/>
  <c r="W61" i="11"/>
  <c r="V61"/>
  <c r="V36"/>
  <c r="W36"/>
  <c r="V21"/>
  <c r="W21"/>
  <c r="V34"/>
  <c r="W34"/>
  <c r="V53"/>
  <c r="W53"/>
  <c r="V44"/>
  <c r="W44"/>
  <c r="W27"/>
  <c r="V27"/>
  <c r="V64"/>
  <c r="W64"/>
  <c r="V46"/>
  <c r="W46"/>
  <c r="T25" i="10"/>
  <c r="W52"/>
  <c r="T65"/>
  <c r="V65" s="1"/>
  <c r="W38"/>
  <c r="W40"/>
  <c r="T26"/>
  <c r="W26" s="1"/>
  <c r="V52"/>
  <c r="V48"/>
  <c r="W21"/>
  <c r="V21"/>
  <c r="W47"/>
  <c r="V47"/>
  <c r="W39"/>
  <c r="V39"/>
  <c r="U56"/>
  <c r="W56" s="1"/>
  <c r="U53"/>
  <c r="V53" s="1"/>
  <c r="T55"/>
  <c r="W50"/>
  <c r="W30"/>
  <c r="V30"/>
  <c r="W34"/>
  <c r="V34"/>
  <c r="W44"/>
  <c r="V44"/>
  <c r="V35"/>
  <c r="W35"/>
  <c r="W54"/>
  <c r="W42"/>
  <c r="V42"/>
  <c r="W43"/>
  <c r="V43"/>
  <c r="W49"/>
  <c r="V49"/>
  <c r="V31"/>
  <c r="W31"/>
  <c r="V59"/>
  <c r="W59"/>
  <c r="V60"/>
  <c r="V69"/>
  <c r="W69"/>
  <c r="V67"/>
  <c r="W67"/>
  <c r="W66"/>
  <c r="V66"/>
  <c r="W61"/>
  <c r="V61"/>
  <c r="W36"/>
  <c r="V36"/>
  <c r="W32"/>
  <c r="V32"/>
  <c r="W37"/>
  <c r="V37"/>
  <c r="W22"/>
  <c r="V22"/>
  <c r="V51"/>
  <c r="W51"/>
  <c r="U62"/>
  <c r="V62" s="1"/>
  <c r="U24"/>
  <c r="V24" s="1"/>
  <c r="W20"/>
  <c r="V20"/>
  <c r="W45"/>
  <c r="V45"/>
  <c r="W41"/>
  <c r="W64"/>
  <c r="V64"/>
  <c r="W28"/>
  <c r="V28"/>
  <c r="W57"/>
  <c r="V57"/>
  <c r="T29"/>
  <c r="W33"/>
  <c r="V33"/>
  <c r="W68"/>
  <c r="V68"/>
  <c r="W46"/>
  <c r="V46"/>
  <c r="W37" i="9"/>
  <c r="W44"/>
  <c r="W53"/>
  <c r="V43"/>
  <c r="V53"/>
  <c r="T66"/>
  <c r="V66" s="1"/>
  <c r="V42"/>
  <c r="W65"/>
  <c r="W61"/>
  <c r="V41"/>
  <c r="U62"/>
  <c r="V62" s="1"/>
  <c r="V37"/>
  <c r="U59"/>
  <c r="V59" s="1"/>
  <c r="T47"/>
  <c r="V47" s="1"/>
  <c r="W43"/>
  <c r="V45"/>
  <c r="W45"/>
  <c r="V27"/>
  <c r="W27"/>
  <c r="W67"/>
  <c r="V67"/>
  <c r="V56" i="8"/>
  <c r="T69" i="9"/>
  <c r="T46"/>
  <c r="T22"/>
  <c r="V65"/>
  <c r="V58"/>
  <c r="W58"/>
  <c r="V56"/>
  <c r="W56"/>
  <c r="U55"/>
  <c r="V55" s="1"/>
  <c r="W64"/>
  <c r="V64"/>
  <c r="V35"/>
  <c r="W35"/>
  <c r="V26"/>
  <c r="W26"/>
  <c r="V60"/>
  <c r="W60"/>
  <c r="V50"/>
  <c r="W50"/>
  <c r="V28"/>
  <c r="W28"/>
  <c r="W29"/>
  <c r="V29"/>
  <c r="U20"/>
  <c r="W20" s="1"/>
  <c r="V61"/>
  <c r="W34"/>
  <c r="V34"/>
  <c r="V49"/>
  <c r="W49"/>
  <c r="V39"/>
  <c r="W39"/>
  <c r="V68"/>
  <c r="W68"/>
  <c r="V57"/>
  <c r="W57"/>
  <c r="V48"/>
  <c r="W48"/>
  <c r="V33"/>
  <c r="W33"/>
  <c r="T25"/>
  <c r="W38"/>
  <c r="V38"/>
  <c r="W21"/>
  <c r="V21"/>
  <c r="V24"/>
  <c r="W24"/>
  <c r="V31"/>
  <c r="W31"/>
  <c r="V52"/>
  <c r="W52"/>
  <c r="V23"/>
  <c r="W23"/>
  <c r="W51"/>
  <c r="V51"/>
  <c r="W30"/>
  <c r="V30"/>
  <c r="V44"/>
  <c r="V40"/>
  <c r="W40"/>
  <c r="V32"/>
  <c r="W32"/>
  <c r="W63"/>
  <c r="V63"/>
  <c r="V54"/>
  <c r="W54"/>
  <c r="V36"/>
  <c r="W36"/>
  <c r="W20" i="8"/>
  <c r="V51"/>
  <c r="W56"/>
  <c r="W55"/>
  <c r="T32"/>
  <c r="V32" s="1"/>
  <c r="V21"/>
  <c r="W52"/>
  <c r="V42"/>
  <c r="W51"/>
  <c r="V54"/>
  <c r="W54"/>
  <c r="W22"/>
  <c r="V22"/>
  <c r="W59"/>
  <c r="V59"/>
  <c r="W48"/>
  <c r="V48"/>
  <c r="W40"/>
  <c r="V40"/>
  <c r="W46"/>
  <c r="V46"/>
  <c r="U58"/>
  <c r="V58" s="1"/>
  <c r="W60"/>
  <c r="W24"/>
  <c r="V24"/>
  <c r="W65"/>
  <c r="V65"/>
  <c r="W66"/>
  <c r="V66"/>
  <c r="W69"/>
  <c r="V69"/>
  <c r="V23"/>
  <c r="W36"/>
  <c r="V36"/>
  <c r="W68"/>
  <c r="V68"/>
  <c r="V43"/>
  <c r="W43"/>
  <c r="W44"/>
  <c r="V44"/>
  <c r="W37"/>
  <c r="V37"/>
  <c r="V27"/>
  <c r="W27"/>
  <c r="W26"/>
  <c r="V26"/>
  <c r="V61"/>
  <c r="W61"/>
  <c r="W63" i="2"/>
  <c r="V63"/>
  <c r="W46"/>
  <c r="W66"/>
  <c r="W48"/>
  <c r="V67"/>
  <c r="V48"/>
  <c r="U65"/>
  <c r="W65" s="1"/>
  <c r="W43"/>
  <c r="W67"/>
  <c r="W47"/>
  <c r="V46"/>
  <c r="V66"/>
  <c r="V43"/>
  <c r="V56"/>
  <c r="U40"/>
  <c r="W40" s="1"/>
  <c r="W62"/>
  <c r="V62"/>
  <c r="V60"/>
  <c r="W60"/>
  <c r="U61"/>
  <c r="W61" s="1"/>
  <c r="V51"/>
  <c r="U53"/>
  <c r="V53" s="1"/>
  <c r="V47"/>
  <c r="U57"/>
  <c r="V57" s="1"/>
  <c r="T68"/>
  <c r="U64"/>
  <c r="W64" s="1"/>
  <c r="T69"/>
  <c r="V50"/>
  <c r="W50"/>
  <c r="W55"/>
  <c r="V55"/>
  <c r="V42"/>
  <c r="W42"/>
  <c r="V41"/>
  <c r="W41"/>
  <c r="U44"/>
  <c r="W44" s="1"/>
  <c r="U52"/>
  <c r="V52" s="1"/>
  <c r="W51"/>
  <c r="V58"/>
  <c r="W58"/>
  <c r="V59"/>
  <c r="W59"/>
  <c r="V54"/>
  <c r="W54"/>
  <c r="T45"/>
  <c r="W56"/>
  <c r="V28"/>
  <c r="W49"/>
  <c r="V49"/>
  <c r="V29"/>
  <c r="T37"/>
  <c r="W37" s="1"/>
  <c r="W31"/>
  <c r="U35"/>
  <c r="V35" s="1"/>
  <c r="T34"/>
  <c r="V34" s="1"/>
  <c r="W25"/>
  <c r="W28"/>
  <c r="U30"/>
  <c r="V30" s="1"/>
  <c r="U26"/>
  <c r="W26" s="1"/>
  <c r="T27"/>
  <c r="W27" s="1"/>
  <c r="W29"/>
  <c r="V21"/>
  <c r="W21"/>
  <c r="T39"/>
  <c r="U22"/>
  <c r="W22" s="1"/>
  <c r="V25"/>
  <c r="W32"/>
  <c r="V32"/>
  <c r="V36"/>
  <c r="W36"/>
  <c r="V33"/>
  <c r="W33"/>
  <c r="U38"/>
  <c r="V38" s="1"/>
  <c r="T23"/>
  <c r="W23" s="1"/>
  <c r="U24"/>
  <c r="V24" s="1"/>
  <c r="V31"/>
  <c r="U20"/>
  <c r="V26" i="27" l="1"/>
  <c r="V58" i="18"/>
  <c r="V96" i="26"/>
  <c r="V54" i="28"/>
  <c r="W27" i="27"/>
  <c r="V22" i="21"/>
  <c r="W54" i="28"/>
  <c r="V202" i="2"/>
  <c r="V72"/>
  <c r="W194"/>
  <c r="V219"/>
  <c r="W189"/>
  <c r="W136"/>
  <c r="V174"/>
  <c r="W71"/>
  <c r="V203"/>
  <c r="V152"/>
  <c r="V185"/>
  <c r="V187"/>
  <c r="V198"/>
  <c r="V206"/>
  <c r="W204"/>
  <c r="V71"/>
  <c r="W174"/>
  <c r="W182"/>
  <c r="W188"/>
  <c r="V191"/>
  <c r="W160"/>
  <c r="V75"/>
  <c r="V99"/>
  <c r="V182"/>
  <c r="V194"/>
  <c r="V87"/>
  <c r="W143"/>
  <c r="V133"/>
  <c r="V205"/>
  <c r="V166"/>
  <c r="W185"/>
  <c r="W81"/>
  <c r="W199"/>
  <c r="V195"/>
  <c r="V161"/>
  <c r="V173"/>
  <c r="T70"/>
  <c r="W70" s="1"/>
  <c r="W122"/>
  <c r="W80"/>
  <c r="W72"/>
  <c r="W156"/>
  <c r="V86"/>
  <c r="V154"/>
  <c r="W206"/>
  <c r="T178"/>
  <c r="W178" s="1"/>
  <c r="W152"/>
  <c r="U94"/>
  <c r="W94" s="1"/>
  <c r="V184"/>
  <c r="W195"/>
  <c r="V204"/>
  <c r="W173"/>
  <c r="V156"/>
  <c r="W166"/>
  <c r="U150"/>
  <c r="V150" s="1"/>
  <c r="V136"/>
  <c r="V143"/>
  <c r="W75"/>
  <c r="U93"/>
  <c r="W93" s="1"/>
  <c r="V106"/>
  <c r="W202"/>
  <c r="V102"/>
  <c r="U118"/>
  <c r="V118" s="1"/>
  <c r="W133"/>
  <c r="T100"/>
  <c r="V100" s="1"/>
  <c r="T215"/>
  <c r="V215" s="1"/>
  <c r="W183"/>
  <c r="W164"/>
  <c r="V96"/>
  <c r="W205"/>
  <c r="U212"/>
  <c r="W212" s="1"/>
  <c r="W99"/>
  <c r="W198"/>
  <c r="U107"/>
  <c r="W107" s="1"/>
  <c r="W184"/>
  <c r="W125"/>
  <c r="T115"/>
  <c r="W115" s="1"/>
  <c r="T171"/>
  <c r="W171" s="1"/>
  <c r="W111"/>
  <c r="W161"/>
  <c r="T168"/>
  <c r="V168" s="1"/>
  <c r="V95"/>
  <c r="V217"/>
  <c r="T179"/>
  <c r="U117"/>
  <c r="V117" s="1"/>
  <c r="T151"/>
  <c r="W151" s="1"/>
  <c r="T180"/>
  <c r="V180" s="1"/>
  <c r="U98"/>
  <c r="W98" s="1"/>
  <c r="T146"/>
  <c r="V146" s="1"/>
  <c r="T162"/>
  <c r="W162" s="1"/>
  <c r="T130"/>
  <c r="V130" s="1"/>
  <c r="W90"/>
  <c r="T210"/>
  <c r="V210" s="1"/>
  <c r="T113"/>
  <c r="W113" s="1"/>
  <c r="U116"/>
  <c r="V116" s="1"/>
  <c r="W170"/>
  <c r="W181"/>
  <c r="V128"/>
  <c r="T132"/>
  <c r="V132" s="1"/>
  <c r="V190"/>
  <c r="W187"/>
  <c r="W214"/>
  <c r="U137"/>
  <c r="V137" s="1"/>
  <c r="V94"/>
  <c r="W131"/>
  <c r="V131"/>
  <c r="V145"/>
  <c r="W145"/>
  <c r="V110"/>
  <c r="W110"/>
  <c r="V76"/>
  <c r="W76"/>
  <c r="V157"/>
  <c r="W157"/>
  <c r="V218"/>
  <c r="W218"/>
  <c r="V80"/>
  <c r="T159"/>
  <c r="U200"/>
  <c r="W200" s="1"/>
  <c r="U139"/>
  <c r="V139" s="1"/>
  <c r="U88"/>
  <c r="W88" s="1"/>
  <c r="U126"/>
  <c r="W126" s="1"/>
  <c r="W78"/>
  <c r="U103"/>
  <c r="V103" s="1"/>
  <c r="V188"/>
  <c r="T148"/>
  <c r="W148" s="1"/>
  <c r="V147"/>
  <c r="W147"/>
  <c r="V163"/>
  <c r="W163"/>
  <c r="V213"/>
  <c r="W213"/>
  <c r="V192"/>
  <c r="W192"/>
  <c r="T91"/>
  <c r="T129"/>
  <c r="W96"/>
  <c r="U85"/>
  <c r="V85" s="1"/>
  <c r="V92"/>
  <c r="W95"/>
  <c r="V160"/>
  <c r="W154"/>
  <c r="V119"/>
  <c r="W119"/>
  <c r="V121"/>
  <c r="W121"/>
  <c r="V186"/>
  <c r="W186"/>
  <c r="V104"/>
  <c r="W104"/>
  <c r="V141"/>
  <c r="W141"/>
  <c r="U165"/>
  <c r="V165" s="1"/>
  <c r="V209"/>
  <c r="W209"/>
  <c r="V158"/>
  <c r="W158"/>
  <c r="V211"/>
  <c r="W211"/>
  <c r="V123"/>
  <c r="W123"/>
  <c r="V177"/>
  <c r="W177"/>
  <c r="V207"/>
  <c r="W207"/>
  <c r="T101"/>
  <c r="U89"/>
  <c r="V89" s="1"/>
  <c r="U82"/>
  <c r="V82" s="1"/>
  <c r="W191"/>
  <c r="V125"/>
  <c r="W87"/>
  <c r="V74"/>
  <c r="W74"/>
  <c r="V175"/>
  <c r="W175"/>
  <c r="T97"/>
  <c r="T83"/>
  <c r="W128"/>
  <c r="T73"/>
  <c r="W124"/>
  <c r="V181"/>
  <c r="T84"/>
  <c r="V84" s="1"/>
  <c r="V122"/>
  <c r="V196"/>
  <c r="V199"/>
  <c r="V112"/>
  <c r="W112"/>
  <c r="V120"/>
  <c r="W120"/>
  <c r="V169"/>
  <c r="W169"/>
  <c r="V193"/>
  <c r="W193"/>
  <c r="W149"/>
  <c r="V149"/>
  <c r="V77"/>
  <c r="W77"/>
  <c r="V140"/>
  <c r="W140"/>
  <c r="V208"/>
  <c r="W208"/>
  <c r="V167"/>
  <c r="W167"/>
  <c r="V153"/>
  <c r="W153"/>
  <c r="V144"/>
  <c r="W144"/>
  <c r="V142"/>
  <c r="W142"/>
  <c r="V134"/>
  <c r="W134"/>
  <c r="V79"/>
  <c r="W79"/>
  <c r="U138"/>
  <c r="W138" s="1"/>
  <c r="U105"/>
  <c r="W105" s="1"/>
  <c r="W217"/>
  <c r="T114"/>
  <c r="V155"/>
  <c r="W155"/>
  <c r="V172"/>
  <c r="W172"/>
  <c r="V127"/>
  <c r="W127"/>
  <c r="V176"/>
  <c r="W176"/>
  <c r="W201"/>
  <c r="V201"/>
  <c r="W216"/>
  <c r="V216"/>
  <c r="V108"/>
  <c r="W108"/>
  <c r="V109"/>
  <c r="W109"/>
  <c r="V197"/>
  <c r="W197"/>
  <c r="T135"/>
  <c r="V164"/>
  <c r="W66" i="27"/>
  <c r="U139" i="26"/>
  <c r="V32" i="27"/>
  <c r="U177" i="26"/>
  <c r="W177" s="1"/>
  <c r="U157"/>
  <c r="T157"/>
  <c r="V67" i="28"/>
  <c r="T72" i="26"/>
  <c r="U84"/>
  <c r="U88"/>
  <c r="T188"/>
  <c r="W39" i="21"/>
  <c r="T140" i="26"/>
  <c r="W140" s="1"/>
  <c r="T215"/>
  <c r="U135"/>
  <c r="V48" i="28"/>
  <c r="U20" i="27"/>
  <c r="W20" s="1"/>
  <c r="T194" i="26"/>
  <c r="U142"/>
  <c r="U171"/>
  <c r="T146"/>
  <c r="U190"/>
  <c r="T139"/>
  <c r="T209"/>
  <c r="V209" s="1"/>
  <c r="T191"/>
  <c r="U49" i="27"/>
  <c r="U107" i="26"/>
  <c r="U111"/>
  <c r="U98"/>
  <c r="U99"/>
  <c r="U112"/>
  <c r="V112" s="1"/>
  <c r="T85"/>
  <c r="V85" s="1"/>
  <c r="T111"/>
  <c r="T169"/>
  <c r="V169" s="1"/>
  <c r="T117"/>
  <c r="V117" s="1"/>
  <c r="T115"/>
  <c r="U197"/>
  <c r="V197" s="1"/>
  <c r="T148"/>
  <c r="W148" s="1"/>
  <c r="T138"/>
  <c r="T164"/>
  <c r="U164"/>
  <c r="U119"/>
  <c r="Q125"/>
  <c r="T125" s="1"/>
  <c r="T218"/>
  <c r="U145"/>
  <c r="W145" s="1"/>
  <c r="U94"/>
  <c r="U91"/>
  <c r="T154"/>
  <c r="W60" i="21"/>
  <c r="V34"/>
  <c r="U149" i="26"/>
  <c r="V149" s="1"/>
  <c r="T107"/>
  <c r="U219"/>
  <c r="U185"/>
  <c r="V185" s="1"/>
  <c r="U103"/>
  <c r="U115"/>
  <c r="U191"/>
  <c r="V60" i="21"/>
  <c r="U203" i="26"/>
  <c r="T183"/>
  <c r="T142"/>
  <c r="U130"/>
  <c r="T134"/>
  <c r="U218"/>
  <c r="T98"/>
  <c r="U194"/>
  <c r="W194" s="1"/>
  <c r="U72"/>
  <c r="V72" s="1"/>
  <c r="U156"/>
  <c r="V156" s="1"/>
  <c r="T162"/>
  <c r="U114"/>
  <c r="U170"/>
  <c r="S198"/>
  <c r="U198" s="1"/>
  <c r="U161"/>
  <c r="U215"/>
  <c r="U126"/>
  <c r="T114"/>
  <c r="T103"/>
  <c r="U162"/>
  <c r="S158"/>
  <c r="T158" s="1"/>
  <c r="U97"/>
  <c r="V97" s="1"/>
  <c r="U159"/>
  <c r="T91"/>
  <c r="T99"/>
  <c r="T88"/>
  <c r="U76"/>
  <c r="W76" s="1"/>
  <c r="U57" i="27"/>
  <c r="W57" s="1"/>
  <c r="S106" i="26"/>
  <c r="T106" s="1"/>
  <c r="T198"/>
  <c r="T90"/>
  <c r="T123"/>
  <c r="T81"/>
  <c r="W81" s="1"/>
  <c r="T92"/>
  <c r="W92" s="1"/>
  <c r="U178"/>
  <c r="T187"/>
  <c r="U154"/>
  <c r="V154" s="1"/>
  <c r="T94"/>
  <c r="U144"/>
  <c r="W144" s="1"/>
  <c r="W169"/>
  <c r="T175"/>
  <c r="T77"/>
  <c r="W77" s="1"/>
  <c r="T152"/>
  <c r="V152" s="1"/>
  <c r="U90"/>
  <c r="U202"/>
  <c r="T202"/>
  <c r="Q174"/>
  <c r="U174" s="1"/>
  <c r="Q79"/>
  <c r="U79" s="1"/>
  <c r="Q204"/>
  <c r="T204" s="1"/>
  <c r="Q165"/>
  <c r="T165" s="1"/>
  <c r="T206"/>
  <c r="T173"/>
  <c r="T116"/>
  <c r="U118"/>
  <c r="T93"/>
  <c r="U187"/>
  <c r="T199"/>
  <c r="U199"/>
  <c r="Q163"/>
  <c r="U163" s="1"/>
  <c r="Q196"/>
  <c r="U196" s="1"/>
  <c r="T89"/>
  <c r="U192"/>
  <c r="W192" s="1"/>
  <c r="U181"/>
  <c r="T126"/>
  <c r="Q109"/>
  <c r="T109" s="1"/>
  <c r="S127"/>
  <c r="T127" s="1"/>
  <c r="T121"/>
  <c r="U206"/>
  <c r="T120"/>
  <c r="U208"/>
  <c r="W208" s="1"/>
  <c r="T167"/>
  <c r="T219"/>
  <c r="Q104"/>
  <c r="U104" s="1"/>
  <c r="Q122"/>
  <c r="U122" s="1"/>
  <c r="W209"/>
  <c r="W29" i="21"/>
  <c r="T184" i="26"/>
  <c r="T217"/>
  <c r="T113"/>
  <c r="U176"/>
  <c r="Q102"/>
  <c r="U102" s="1"/>
  <c r="Q155"/>
  <c r="U155" s="1"/>
  <c r="U210"/>
  <c r="U183"/>
  <c r="T190"/>
  <c r="T176"/>
  <c r="V177"/>
  <c r="U146"/>
  <c r="T207"/>
  <c r="T119"/>
  <c r="U172"/>
  <c r="V172" s="1"/>
  <c r="U153"/>
  <c r="W153" s="1"/>
  <c r="T200"/>
  <c r="U217"/>
  <c r="T71"/>
  <c r="Q108"/>
  <c r="T108" s="1"/>
  <c r="T75"/>
  <c r="U75"/>
  <c r="Q131"/>
  <c r="T131" s="1"/>
  <c r="U73"/>
  <c r="Q166"/>
  <c r="T166" s="1"/>
  <c r="T186"/>
  <c r="U137"/>
  <c r="T135"/>
  <c r="T73"/>
  <c r="T161"/>
  <c r="U123"/>
  <c r="T210"/>
  <c r="U207"/>
  <c r="U128"/>
  <c r="W128" s="1"/>
  <c r="Q74"/>
  <c r="U74" s="1"/>
  <c r="U147"/>
  <c r="T181"/>
  <c r="U186"/>
  <c r="U124"/>
  <c r="V124" s="1"/>
  <c r="U95"/>
  <c r="S182"/>
  <c r="U182" s="1"/>
  <c r="T130"/>
  <c r="U212"/>
  <c r="V212" s="1"/>
  <c r="U213"/>
  <c r="V213" s="1"/>
  <c r="Q160"/>
  <c r="T160" s="1"/>
  <c r="T105"/>
  <c r="U105"/>
  <c r="Q83"/>
  <c r="U83" s="1"/>
  <c r="U70"/>
  <c r="T70"/>
  <c r="U141"/>
  <c r="T141"/>
  <c r="V46" i="27"/>
  <c r="U71" i="26"/>
  <c r="T95"/>
  <c r="Q193"/>
  <c r="T193" s="1"/>
  <c r="U80"/>
  <c r="V80" s="1"/>
  <c r="Q133"/>
  <c r="U133" s="1"/>
  <c r="T203"/>
  <c r="U138"/>
  <c r="T195"/>
  <c r="T168"/>
  <c r="T118"/>
  <c r="T87"/>
  <c r="S82"/>
  <c r="T82" s="1"/>
  <c r="U201"/>
  <c r="V201" s="1"/>
  <c r="U167"/>
  <c r="U175"/>
  <c r="U173"/>
  <c r="T22" i="27"/>
  <c r="T86" i="26"/>
  <c r="U86"/>
  <c r="U179"/>
  <c r="T179"/>
  <c r="U211"/>
  <c r="T211"/>
  <c r="T180"/>
  <c r="Q151"/>
  <c r="T151" s="1"/>
  <c r="Q189"/>
  <c r="T189" s="1"/>
  <c r="Q205"/>
  <c r="T205" s="1"/>
  <c r="T178"/>
  <c r="U134"/>
  <c r="U188"/>
  <c r="W188" s="1"/>
  <c r="T170"/>
  <c r="U101"/>
  <c r="W101" s="1"/>
  <c r="T136"/>
  <c r="T129"/>
  <c r="T137"/>
  <c r="T143"/>
  <c r="U143"/>
  <c r="T150"/>
  <c r="U150"/>
  <c r="Q110"/>
  <c r="U110" s="1"/>
  <c r="Q132"/>
  <c r="U132" s="1"/>
  <c r="Q78"/>
  <c r="T78" s="1"/>
  <c r="T171"/>
  <c r="T100"/>
  <c r="Q214"/>
  <c r="U214" s="1"/>
  <c r="T84"/>
  <c r="W96"/>
  <c r="U195"/>
  <c r="T147"/>
  <c r="U89"/>
  <c r="T216"/>
  <c r="U87"/>
  <c r="T159"/>
  <c r="U60" i="27"/>
  <c r="W60" s="1"/>
  <c r="U20" i="21"/>
  <c r="W20" s="1"/>
  <c r="V26" i="26"/>
  <c r="V39"/>
  <c r="W39"/>
  <c r="W52" i="27"/>
  <c r="W32"/>
  <c r="V26" i="21"/>
  <c r="W63" i="24"/>
  <c r="V53" i="27"/>
  <c r="U42"/>
  <c r="W42" s="1"/>
  <c r="V24"/>
  <c r="U40"/>
  <c r="W40" s="1"/>
  <c r="W53"/>
  <c r="V69" i="28"/>
  <c r="W59" i="21"/>
  <c r="W30"/>
  <c r="V63" i="24"/>
  <c r="W24" i="27"/>
  <c r="V61" i="28"/>
  <c r="W55"/>
  <c r="U41" i="21"/>
  <c r="W41" s="1"/>
  <c r="S47" i="27"/>
  <c r="T47" s="1"/>
  <c r="V52"/>
  <c r="W63" i="21"/>
  <c r="T61"/>
  <c r="T16" s="1"/>
  <c r="T45" i="27"/>
  <c r="T49"/>
  <c r="U37"/>
  <c r="V37" s="1"/>
  <c r="Q64"/>
  <c r="U64" s="1"/>
  <c r="V55" i="18"/>
  <c r="W26" i="26"/>
  <c r="T40"/>
  <c r="T20"/>
  <c r="V47"/>
  <c r="T42"/>
  <c r="S38"/>
  <c r="T38" s="1"/>
  <c r="U42"/>
  <c r="Q41"/>
  <c r="U41" s="1"/>
  <c r="U56"/>
  <c r="T63"/>
  <c r="U63"/>
  <c r="U59"/>
  <c r="T52"/>
  <c r="W52" s="1"/>
  <c r="T56"/>
  <c r="T53"/>
  <c r="V50" i="21"/>
  <c r="T21" i="26"/>
  <c r="U33"/>
  <c r="V53" i="28"/>
  <c r="U40" i="26"/>
  <c r="U21"/>
  <c r="T28"/>
  <c r="V61" i="27"/>
  <c r="V44"/>
  <c r="W61"/>
  <c r="V37" i="21"/>
  <c r="U65" i="26"/>
  <c r="T62"/>
  <c r="U53"/>
  <c r="T65"/>
  <c r="T34"/>
  <c r="W38" i="21"/>
  <c r="T36" i="26"/>
  <c r="S61"/>
  <c r="T61" s="1"/>
  <c r="V36" i="24"/>
  <c r="W43" i="28"/>
  <c r="U34" i="26"/>
  <c r="S44" i="24"/>
  <c r="T44" s="1"/>
  <c r="W49" i="21"/>
  <c r="W69" i="28"/>
  <c r="W69" i="27"/>
  <c r="U58" i="26"/>
  <c r="W38" i="24"/>
  <c r="W51"/>
  <c r="S30"/>
  <c r="T30" s="1"/>
  <c r="W36"/>
  <c r="S47"/>
  <c r="U47" s="1"/>
  <c r="V38"/>
  <c r="V44" i="21"/>
  <c r="V43"/>
  <c r="W37"/>
  <c r="W64"/>
  <c r="W69"/>
  <c r="W48"/>
  <c r="V28"/>
  <c r="V49"/>
  <c r="W66"/>
  <c r="W55"/>
  <c r="V66"/>
  <c r="W25"/>
  <c r="V55"/>
  <c r="W44"/>
  <c r="W21"/>
  <c r="V46" i="19"/>
  <c r="W33"/>
  <c r="W60" i="28"/>
  <c r="W28"/>
  <c r="W33"/>
  <c r="V43"/>
  <c r="V28"/>
  <c r="W30"/>
  <c r="V60"/>
  <c r="V51"/>
  <c r="V30"/>
  <c r="V66"/>
  <c r="W41"/>
  <c r="V69" i="27"/>
  <c r="W26"/>
  <c r="W44"/>
  <c r="V62"/>
  <c r="W46"/>
  <c r="V68"/>
  <c r="U28" i="26"/>
  <c r="W47"/>
  <c r="T33"/>
  <c r="Q50"/>
  <c r="T50" s="1"/>
  <c r="T59"/>
  <c r="T48"/>
  <c r="V48" s="1"/>
  <c r="U57"/>
  <c r="W57" s="1"/>
  <c r="S24"/>
  <c r="U24" s="1"/>
  <c r="S68"/>
  <c r="U68" s="1"/>
  <c r="Q66"/>
  <c r="T66" s="1"/>
  <c r="S44"/>
  <c r="U44" s="1"/>
  <c r="S29"/>
  <c r="U29" s="1"/>
  <c r="S31"/>
  <c r="T31" s="1"/>
  <c r="U62"/>
  <c r="T55"/>
  <c r="Q69"/>
  <c r="U69" s="1"/>
  <c r="T58"/>
  <c r="S67"/>
  <c r="U67" s="1"/>
  <c r="S51"/>
  <c r="T51" s="1"/>
  <c r="S46"/>
  <c r="T46" s="1"/>
  <c r="U55"/>
  <c r="S49"/>
  <c r="U49" s="1"/>
  <c r="Q37"/>
  <c r="U37" s="1"/>
  <c r="S22"/>
  <c r="T22" s="1"/>
  <c r="S60"/>
  <c r="T60" s="1"/>
  <c r="S32"/>
  <c r="U32" s="1"/>
  <c r="Q45"/>
  <c r="U45" s="1"/>
  <c r="S25"/>
  <c r="T25" s="1"/>
  <c r="S54"/>
  <c r="U54" s="1"/>
  <c r="Q43"/>
  <c r="T43" s="1"/>
  <c r="Q35"/>
  <c r="T35" s="1"/>
  <c r="S30"/>
  <c r="T30" s="1"/>
  <c r="Q23"/>
  <c r="T23" s="1"/>
  <c r="Q27"/>
  <c r="U27" s="1"/>
  <c r="Q64"/>
  <c r="T64" s="1"/>
  <c r="V67" i="13"/>
  <c r="V41" i="28"/>
  <c r="W57"/>
  <c r="V36"/>
  <c r="W66"/>
  <c r="W36"/>
  <c r="V50"/>
  <c r="W68" i="21"/>
  <c r="V57" i="28"/>
  <c r="V34"/>
  <c r="V21"/>
  <c r="W23"/>
  <c r="W56"/>
  <c r="V23"/>
  <c r="W21"/>
  <c r="V56"/>
  <c r="W50"/>
  <c r="V69" i="21"/>
  <c r="W50"/>
  <c r="V48"/>
  <c r="W45"/>
  <c r="V40"/>
  <c r="W58" i="18"/>
  <c r="W56" i="21"/>
  <c r="W34"/>
  <c r="V68"/>
  <c r="W36"/>
  <c r="W27"/>
  <c r="V46" i="28"/>
  <c r="V58"/>
  <c r="V45" i="21"/>
  <c r="V63"/>
  <c r="T16" i="28"/>
  <c r="W26" i="21"/>
  <c r="V55" i="28"/>
  <c r="W53"/>
  <c r="W51"/>
  <c r="W40" i="21"/>
  <c r="V49" i="28"/>
  <c r="U16"/>
  <c r="W34"/>
  <c r="V44"/>
  <c r="W44"/>
  <c r="V48" i="27"/>
  <c r="W63" i="28"/>
  <c r="W43" i="27"/>
  <c r="V43"/>
  <c r="W38" i="28"/>
  <c r="W39"/>
  <c r="V39"/>
  <c r="V38"/>
  <c r="W42"/>
  <c r="V42"/>
  <c r="W25"/>
  <c r="V25"/>
  <c r="W22"/>
  <c r="V22"/>
  <c r="W62" i="27"/>
  <c r="V27"/>
  <c r="W56"/>
  <c r="V56"/>
  <c r="V51"/>
  <c r="W43" i="21"/>
  <c r="V22" i="18"/>
  <c r="V56" i="19"/>
  <c r="W22" i="18"/>
  <c r="V39" i="21"/>
  <c r="W55" i="18"/>
  <c r="V69" i="22"/>
  <c r="W52"/>
  <c r="V53"/>
  <c r="V37" i="24"/>
  <c r="V36" i="17"/>
  <c r="U25" i="18"/>
  <c r="W53" i="22"/>
  <c r="V46" i="20"/>
  <c r="T48" i="18"/>
  <c r="U24"/>
  <c r="W23" i="20"/>
  <c r="U31" i="18"/>
  <c r="U26"/>
  <c r="T26"/>
  <c r="U66"/>
  <c r="W65" i="22"/>
  <c r="V23" i="23"/>
  <c r="V66" i="20"/>
  <c r="W45" i="22"/>
  <c r="U33" i="18"/>
  <c r="U54"/>
  <c r="V65" i="15"/>
  <c r="V46" i="25"/>
  <c r="T30" i="18"/>
  <c r="T24"/>
  <c r="U32"/>
  <c r="U30"/>
  <c r="T25"/>
  <c r="V28" i="22"/>
  <c r="V46" i="24"/>
  <c r="W40" i="25"/>
  <c r="U62" i="18"/>
  <c r="V64" i="22"/>
  <c r="U37" i="18"/>
  <c r="U48"/>
  <c r="T66"/>
  <c r="T57"/>
  <c r="W43" i="16"/>
  <c r="V66" i="19"/>
  <c r="V69" i="25"/>
  <c r="T62" i="18"/>
  <c r="T33"/>
  <c r="T31"/>
  <c r="Q47"/>
  <c r="U47" s="1"/>
  <c r="V52" i="19"/>
  <c r="V20" i="25"/>
  <c r="V55" i="24"/>
  <c r="T21" i="18"/>
  <c r="T20"/>
  <c r="T37"/>
  <c r="T54"/>
  <c r="U20"/>
  <c r="V24" i="19"/>
  <c r="W44" i="22"/>
  <c r="U21" i="18"/>
  <c r="S45"/>
  <c r="T45" s="1"/>
  <c r="Q67"/>
  <c r="T67" s="1"/>
  <c r="U57"/>
  <c r="Q28"/>
  <c r="T28" s="1"/>
  <c r="Q43"/>
  <c r="U43" s="1"/>
  <c r="T35"/>
  <c r="Q52"/>
  <c r="U52" s="1"/>
  <c r="V42" i="25"/>
  <c r="U38" i="18"/>
  <c r="V38" s="1"/>
  <c r="V38" i="16"/>
  <c r="W36" i="22"/>
  <c r="Q68" i="18"/>
  <c r="U68" s="1"/>
  <c r="Q42"/>
  <c r="U42" s="1"/>
  <c r="U51"/>
  <c r="T51"/>
  <c r="U49"/>
  <c r="T49"/>
  <c r="S39"/>
  <c r="T39" s="1"/>
  <c r="Q40"/>
  <c r="T40" s="1"/>
  <c r="T32"/>
  <c r="Q60"/>
  <c r="T60" s="1"/>
  <c r="S50"/>
  <c r="T50" s="1"/>
  <c r="Q64"/>
  <c r="U64" s="1"/>
  <c r="Q36"/>
  <c r="T36" s="1"/>
  <c r="Q61"/>
  <c r="U61" s="1"/>
  <c r="Q65"/>
  <c r="U65" s="1"/>
  <c r="T34"/>
  <c r="W34" s="1"/>
  <c r="Q69"/>
  <c r="U69" s="1"/>
  <c r="Q27"/>
  <c r="U27" s="1"/>
  <c r="Q46"/>
  <c r="U46" s="1"/>
  <c r="U41"/>
  <c r="T41"/>
  <c r="Q56"/>
  <c r="T56" s="1"/>
  <c r="Q53"/>
  <c r="T53" s="1"/>
  <c r="T29"/>
  <c r="U29"/>
  <c r="S23"/>
  <c r="U23" s="1"/>
  <c r="S59"/>
  <c r="T59" s="1"/>
  <c r="S63"/>
  <c r="T63" s="1"/>
  <c r="U16" i="25"/>
  <c r="W22"/>
  <c r="V54"/>
  <c r="W34"/>
  <c r="V61"/>
  <c r="W61"/>
  <c r="V22"/>
  <c r="V48"/>
  <c r="W48"/>
  <c r="W26"/>
  <c r="V26"/>
  <c r="W66" i="20"/>
  <c r="W37" i="25"/>
  <c r="V37"/>
  <c r="W25" i="11"/>
  <c r="W26" i="20"/>
  <c r="T16" i="25"/>
  <c r="V31"/>
  <c r="W31"/>
  <c r="W21" i="24"/>
  <c r="V42" i="19"/>
  <c r="V33" i="24"/>
  <c r="W33"/>
  <c r="V31" i="23"/>
  <c r="W31"/>
  <c r="V25"/>
  <c r="V26" i="19"/>
  <c r="W40" i="20"/>
  <c r="V39" i="23"/>
  <c r="V35"/>
  <c r="V50" i="22"/>
  <c r="U16" i="23"/>
  <c r="V51"/>
  <c r="W51"/>
  <c r="W32"/>
  <c r="T16"/>
  <c r="W22" i="22"/>
  <c r="V22"/>
  <c r="U61"/>
  <c r="V61" s="1"/>
  <c r="V35"/>
  <c r="T40"/>
  <c r="T16" s="1"/>
  <c r="W68"/>
  <c r="V68"/>
  <c r="V21"/>
  <c r="W21"/>
  <c r="W38"/>
  <c r="V38"/>
  <c r="V60"/>
  <c r="W60"/>
  <c r="W25"/>
  <c r="V25"/>
  <c r="V40" i="19"/>
  <c r="V65" i="22"/>
  <c r="V23"/>
  <c r="W48"/>
  <c r="V51"/>
  <c r="W69" i="19"/>
  <c r="W41" i="22"/>
  <c r="V41"/>
  <c r="W54"/>
  <c r="V54"/>
  <c r="W59"/>
  <c r="V59"/>
  <c r="W29"/>
  <c r="V29"/>
  <c r="W27"/>
  <c r="V27"/>
  <c r="W46"/>
  <c r="V46"/>
  <c r="W31" i="15"/>
  <c r="V31" i="22"/>
  <c r="W31"/>
  <c r="W57"/>
  <c r="V57"/>
  <c r="W55"/>
  <c r="V55"/>
  <c r="W46" i="21"/>
  <c r="V46"/>
  <c r="V27"/>
  <c r="V21"/>
  <c r="V33"/>
  <c r="W33"/>
  <c r="V69" i="19"/>
  <c r="V65" i="21"/>
  <c r="W65"/>
  <c r="V42"/>
  <c r="W42"/>
  <c r="V20" i="19"/>
  <c r="V32" i="21"/>
  <c r="W32"/>
  <c r="V43" i="20"/>
  <c r="T41"/>
  <c r="V39"/>
  <c r="W39"/>
  <c r="V56"/>
  <c r="W56"/>
  <c r="V47"/>
  <c r="W47"/>
  <c r="V24"/>
  <c r="W24"/>
  <c r="U49"/>
  <c r="V49" s="1"/>
  <c r="V65"/>
  <c r="V54"/>
  <c r="W24" i="19"/>
  <c r="V68" i="20"/>
  <c r="W60"/>
  <c r="V60"/>
  <c r="W27"/>
  <c r="V27"/>
  <c r="W51"/>
  <c r="V51"/>
  <c r="V28"/>
  <c r="W28"/>
  <c r="V59"/>
  <c r="W52"/>
  <c r="V52"/>
  <c r="V29"/>
  <c r="W29"/>
  <c r="V55"/>
  <c r="W55"/>
  <c r="V67"/>
  <c r="W67"/>
  <c r="V22" i="19"/>
  <c r="V42" i="20"/>
  <c r="W62"/>
  <c r="V62"/>
  <c r="W61"/>
  <c r="V61"/>
  <c r="V58"/>
  <c r="W58"/>
  <c r="W35"/>
  <c r="V35"/>
  <c r="W32"/>
  <c r="V37"/>
  <c r="W37"/>
  <c r="W31" i="19"/>
  <c r="U16"/>
  <c r="W67"/>
  <c r="V32"/>
  <c r="W47"/>
  <c r="W58"/>
  <c r="V65"/>
  <c r="W41"/>
  <c r="V41"/>
  <c r="V61"/>
  <c r="W35"/>
  <c r="V35"/>
  <c r="W37"/>
  <c r="V37"/>
  <c r="W43"/>
  <c r="V43"/>
  <c r="W57"/>
  <c r="V57"/>
  <c r="V21"/>
  <c r="V60"/>
  <c r="W53"/>
  <c r="V53"/>
  <c r="V55"/>
  <c r="W55"/>
  <c r="V29"/>
  <c r="W29"/>
  <c r="W54"/>
  <c r="V54"/>
  <c r="W36"/>
  <c r="V36"/>
  <c r="V38"/>
  <c r="W38"/>
  <c r="W49"/>
  <c r="V49"/>
  <c r="W62"/>
  <c r="V62"/>
  <c r="V59"/>
  <c r="W59"/>
  <c r="V64"/>
  <c r="W64"/>
  <c r="V50" i="15"/>
  <c r="T16" i="19"/>
  <c r="W49" i="15"/>
  <c r="V23" i="16"/>
  <c r="V28" i="13"/>
  <c r="W49" i="12"/>
  <c r="V44" i="18"/>
  <c r="W44"/>
  <c r="W61" i="14"/>
  <c r="W45"/>
  <c r="W52" i="16"/>
  <c r="V27"/>
  <c r="U16" i="17"/>
  <c r="W40"/>
  <c r="V51"/>
  <c r="W34"/>
  <c r="W41"/>
  <c r="T16"/>
  <c r="T16" i="11"/>
  <c r="W64" i="17"/>
  <c r="V64"/>
  <c r="V67" i="12"/>
  <c r="W60" i="17"/>
  <c r="V60"/>
  <c r="V63"/>
  <c r="W63"/>
  <c r="W32"/>
  <c r="V32"/>
  <c r="W33" i="16"/>
  <c r="T16"/>
  <c r="W62"/>
  <c r="W58"/>
  <c r="U16"/>
  <c r="W22" i="15"/>
  <c r="V25"/>
  <c r="T16"/>
  <c r="U16"/>
  <c r="V33"/>
  <c r="W33"/>
  <c r="W27"/>
  <c r="V27"/>
  <c r="V43" i="12"/>
  <c r="V41" i="15"/>
  <c r="V29"/>
  <c r="U16" i="14"/>
  <c r="V25"/>
  <c r="V33"/>
  <c r="V24"/>
  <c r="W24"/>
  <c r="V66"/>
  <c r="W66"/>
  <c r="V56"/>
  <c r="U34" i="13"/>
  <c r="W34" s="1"/>
  <c r="V54" i="14"/>
  <c r="W54"/>
  <c r="V48"/>
  <c r="W48"/>
  <c r="V26" i="10"/>
  <c r="T16" i="14"/>
  <c r="W52" i="13"/>
  <c r="V33"/>
  <c r="V63"/>
  <c r="V22"/>
  <c r="V49"/>
  <c r="V23"/>
  <c r="W23"/>
  <c r="T16"/>
  <c r="V66"/>
  <c r="V47"/>
  <c r="W47"/>
  <c r="V52" i="11"/>
  <c r="U16"/>
  <c r="V51" i="13"/>
  <c r="W51"/>
  <c r="W22"/>
  <c r="U16" i="12"/>
  <c r="W42"/>
  <c r="T16"/>
  <c r="T16" i="8"/>
  <c r="V41" i="12"/>
  <c r="W41"/>
  <c r="W32" i="8"/>
  <c r="V53" i="12"/>
  <c r="W53"/>
  <c r="V64"/>
  <c r="W64"/>
  <c r="V25"/>
  <c r="W25"/>
  <c r="W43" i="11"/>
  <c r="V43"/>
  <c r="W25" i="10"/>
  <c r="V25"/>
  <c r="T16"/>
  <c r="V56"/>
  <c r="W65"/>
  <c r="U16"/>
  <c r="W53"/>
  <c r="W62"/>
  <c r="W29"/>
  <c r="V29"/>
  <c r="W66" i="9"/>
  <c r="W55" i="10"/>
  <c r="V55"/>
  <c r="W24"/>
  <c r="W55" i="9"/>
  <c r="W59"/>
  <c r="W47"/>
  <c r="W62"/>
  <c r="T16"/>
  <c r="U16"/>
  <c r="V22"/>
  <c r="W22"/>
  <c r="W25"/>
  <c r="V25"/>
  <c r="V20"/>
  <c r="V69"/>
  <c r="W69"/>
  <c r="V46"/>
  <c r="W46"/>
  <c r="U16" i="8"/>
  <c r="V16"/>
  <c r="W58"/>
  <c r="V65" i="2"/>
  <c r="V40"/>
  <c r="W57"/>
  <c r="W34"/>
  <c r="W30"/>
  <c r="W53"/>
  <c r="V68"/>
  <c r="W68"/>
  <c r="V61"/>
  <c r="W69"/>
  <c r="V69"/>
  <c r="V64"/>
  <c r="W45"/>
  <c r="V45"/>
  <c r="V44"/>
  <c r="W52"/>
  <c r="W35"/>
  <c r="V27"/>
  <c r="W24"/>
  <c r="V37"/>
  <c r="W38"/>
  <c r="V26"/>
  <c r="V22"/>
  <c r="V39"/>
  <c r="W39"/>
  <c r="V20"/>
  <c r="V23"/>
  <c r="W20"/>
  <c r="V140" i="26" l="1"/>
  <c r="V212" i="2"/>
  <c r="W100"/>
  <c r="V107"/>
  <c r="V115"/>
  <c r="W150"/>
  <c r="V70"/>
  <c r="W146"/>
  <c r="W215"/>
  <c r="W168"/>
  <c r="V171"/>
  <c r="T16"/>
  <c r="V178"/>
  <c r="W132"/>
  <c r="W118"/>
  <c r="V113"/>
  <c r="V151"/>
  <c r="W180"/>
  <c r="V98"/>
  <c r="W130"/>
  <c r="W137"/>
  <c r="W210"/>
  <c r="W117"/>
  <c r="V93"/>
  <c r="V162"/>
  <c r="W139"/>
  <c r="W116"/>
  <c r="W179"/>
  <c r="V179"/>
  <c r="W165"/>
  <c r="W84"/>
  <c r="W114"/>
  <c r="V114"/>
  <c r="V129"/>
  <c r="W129"/>
  <c r="U16"/>
  <c r="W89"/>
  <c r="V73"/>
  <c r="W73"/>
  <c r="W85"/>
  <c r="V105"/>
  <c r="V138"/>
  <c r="V101"/>
  <c r="W101"/>
  <c r="V88"/>
  <c r="V126"/>
  <c r="V200"/>
  <c r="V135"/>
  <c r="W135"/>
  <c r="V97"/>
  <c r="W97"/>
  <c r="V159"/>
  <c r="W159"/>
  <c r="W82"/>
  <c r="W103"/>
  <c r="V148"/>
  <c r="V83"/>
  <c r="W83"/>
  <c r="V91"/>
  <c r="W91"/>
  <c r="W191" i="26"/>
  <c r="W107"/>
  <c r="W161"/>
  <c r="V98"/>
  <c r="W157"/>
  <c r="V76"/>
  <c r="V157"/>
  <c r="V218"/>
  <c r="W137"/>
  <c r="W117"/>
  <c r="V215"/>
  <c r="V138"/>
  <c r="W118"/>
  <c r="W156"/>
  <c r="W88"/>
  <c r="V139"/>
  <c r="W162"/>
  <c r="V88"/>
  <c r="W115"/>
  <c r="W139"/>
  <c r="V142"/>
  <c r="W85"/>
  <c r="W111"/>
  <c r="W134"/>
  <c r="W114"/>
  <c r="V92"/>
  <c r="W90"/>
  <c r="V194"/>
  <c r="V148"/>
  <c r="V146"/>
  <c r="W185"/>
  <c r="W197"/>
  <c r="W99"/>
  <c r="V145"/>
  <c r="V94"/>
  <c r="V164"/>
  <c r="V49" i="27"/>
  <c r="V144" i="26"/>
  <c r="V114"/>
  <c r="V107"/>
  <c r="V111"/>
  <c r="V103"/>
  <c r="V20" i="27"/>
  <c r="U108" i="26"/>
  <c r="W108" s="1"/>
  <c r="V77"/>
  <c r="W97"/>
  <c r="V87"/>
  <c r="V150"/>
  <c r="W215"/>
  <c r="W172"/>
  <c r="W98"/>
  <c r="V191"/>
  <c r="V115"/>
  <c r="V162"/>
  <c r="W112"/>
  <c r="U160"/>
  <c r="V160" s="1"/>
  <c r="W72"/>
  <c r="V99"/>
  <c r="W91"/>
  <c r="V175"/>
  <c r="T74"/>
  <c r="W74" s="1"/>
  <c r="U131"/>
  <c r="V131" s="1"/>
  <c r="W152"/>
  <c r="W218"/>
  <c r="W164"/>
  <c r="V126"/>
  <c r="V81"/>
  <c r="W149"/>
  <c r="W103"/>
  <c r="V192"/>
  <c r="T83"/>
  <c r="W83" s="1"/>
  <c r="U204"/>
  <c r="W204" s="1"/>
  <c r="W154"/>
  <c r="U158"/>
  <c r="V158" s="1"/>
  <c r="U125"/>
  <c r="V125" s="1"/>
  <c r="W198"/>
  <c r="V198"/>
  <c r="W142"/>
  <c r="U78"/>
  <c r="W78" s="1"/>
  <c r="U106"/>
  <c r="V106" s="1"/>
  <c r="W187"/>
  <c r="V91"/>
  <c r="T182"/>
  <c r="V182" s="1"/>
  <c r="W130"/>
  <c r="W94"/>
  <c r="V90"/>
  <c r="T133"/>
  <c r="V133" s="1"/>
  <c r="T79"/>
  <c r="W79" s="1"/>
  <c r="U193"/>
  <c r="W193" s="1"/>
  <c r="V188"/>
  <c r="V57" i="27"/>
  <c r="U189" i="26"/>
  <c r="V189" s="1"/>
  <c r="U205"/>
  <c r="W205" s="1"/>
  <c r="W123"/>
  <c r="V183"/>
  <c r="U165"/>
  <c r="W165" s="1"/>
  <c r="W212"/>
  <c r="T174"/>
  <c r="V174" s="1"/>
  <c r="V161"/>
  <c r="W146"/>
  <c r="W175"/>
  <c r="V128"/>
  <c r="W131"/>
  <c r="V216"/>
  <c r="W216"/>
  <c r="W129"/>
  <c r="V129"/>
  <c r="V168"/>
  <c r="W168"/>
  <c r="V75"/>
  <c r="W75"/>
  <c r="W207"/>
  <c r="V207"/>
  <c r="V219"/>
  <c r="W219"/>
  <c r="V93"/>
  <c r="W93"/>
  <c r="T110"/>
  <c r="V137"/>
  <c r="T122"/>
  <c r="U166"/>
  <c r="W166" s="1"/>
  <c r="T163"/>
  <c r="V153"/>
  <c r="W213"/>
  <c r="V123"/>
  <c r="V84"/>
  <c r="W84"/>
  <c r="V178"/>
  <c r="W178"/>
  <c r="W211"/>
  <c r="V211"/>
  <c r="W22" i="27"/>
  <c r="V22"/>
  <c r="V95" i="26"/>
  <c r="W95"/>
  <c r="W181"/>
  <c r="V181"/>
  <c r="V135"/>
  <c r="W135"/>
  <c r="W119"/>
  <c r="V119"/>
  <c r="V89"/>
  <c r="W89"/>
  <c r="V206"/>
  <c r="W206"/>
  <c r="U109"/>
  <c r="V109" s="1"/>
  <c r="V130"/>
  <c r="V134"/>
  <c r="V159"/>
  <c r="W159"/>
  <c r="W143"/>
  <c r="V143"/>
  <c r="V86"/>
  <c r="W86"/>
  <c r="W199"/>
  <c r="V199"/>
  <c r="W202"/>
  <c r="V202"/>
  <c r="T132"/>
  <c r="W87"/>
  <c r="T104"/>
  <c r="T155"/>
  <c r="W124"/>
  <c r="W73"/>
  <c r="V73"/>
  <c r="V121"/>
  <c r="W121"/>
  <c r="W173"/>
  <c r="V173"/>
  <c r="W138"/>
  <c r="U82"/>
  <c r="V82" s="1"/>
  <c r="W20"/>
  <c r="V180"/>
  <c r="W180"/>
  <c r="V70"/>
  <c r="W70"/>
  <c r="W190"/>
  <c r="V190"/>
  <c r="V184"/>
  <c r="W184"/>
  <c r="W150"/>
  <c r="U151"/>
  <c r="W151" s="1"/>
  <c r="U127"/>
  <c r="W127" s="1"/>
  <c r="T102"/>
  <c r="W183"/>
  <c r="W126"/>
  <c r="V101"/>
  <c r="V187"/>
  <c r="W147"/>
  <c r="V147"/>
  <c r="W171"/>
  <c r="V171"/>
  <c r="V170"/>
  <c r="W170"/>
  <c r="W203"/>
  <c r="V203"/>
  <c r="W200"/>
  <c r="V200"/>
  <c r="V176"/>
  <c r="W176"/>
  <c r="V217"/>
  <c r="W217"/>
  <c r="W120"/>
  <c r="V120"/>
  <c r="W116"/>
  <c r="V116"/>
  <c r="W80"/>
  <c r="T214"/>
  <c r="W214" s="1"/>
  <c r="V141"/>
  <c r="W141"/>
  <c r="W105"/>
  <c r="V105"/>
  <c r="V210"/>
  <c r="W210"/>
  <c r="V113"/>
  <c r="W113"/>
  <c r="T196"/>
  <c r="V100"/>
  <c r="W100"/>
  <c r="W136"/>
  <c r="V136"/>
  <c r="W179"/>
  <c r="V179"/>
  <c r="V195"/>
  <c r="W195"/>
  <c r="W186"/>
  <c r="V186"/>
  <c r="W71"/>
  <c r="V71"/>
  <c r="W167"/>
  <c r="V167"/>
  <c r="V118"/>
  <c r="V208"/>
  <c r="W201"/>
  <c r="U16" i="21"/>
  <c r="V60" i="27"/>
  <c r="V20" i="21"/>
  <c r="V42" i="27"/>
  <c r="V40"/>
  <c r="W49"/>
  <c r="V41" i="21"/>
  <c r="U47" i="27"/>
  <c r="U16" s="1"/>
  <c r="W37"/>
  <c r="T64"/>
  <c r="T16" s="1"/>
  <c r="V61" i="21"/>
  <c r="W61"/>
  <c r="W16" s="1"/>
  <c r="R15" i="7" s="1"/>
  <c r="V45" i="27"/>
  <c r="W45"/>
  <c r="B14" i="7"/>
  <c r="W40" i="26"/>
  <c r="V58"/>
  <c r="V63"/>
  <c r="V56"/>
  <c r="V20"/>
  <c r="V59"/>
  <c r="W63"/>
  <c r="W62"/>
  <c r="W53"/>
  <c r="W42"/>
  <c r="V42"/>
  <c r="U38"/>
  <c r="W38" s="1"/>
  <c r="V53"/>
  <c r="V52"/>
  <c r="T41"/>
  <c r="W65"/>
  <c r="W56"/>
  <c r="V40"/>
  <c r="W33"/>
  <c r="V21"/>
  <c r="W21"/>
  <c r="V34"/>
  <c r="V65"/>
  <c r="U44" i="24"/>
  <c r="V44" s="1"/>
  <c r="V28" i="26"/>
  <c r="W34"/>
  <c r="W36"/>
  <c r="V36"/>
  <c r="U61"/>
  <c r="W61" s="1"/>
  <c r="U50"/>
  <c r="V50" s="1"/>
  <c r="W59"/>
  <c r="U30" i="24"/>
  <c r="T47"/>
  <c r="T16" s="1"/>
  <c r="W28" i="26"/>
  <c r="W48"/>
  <c r="T24"/>
  <c r="V24" s="1"/>
  <c r="V33"/>
  <c r="T68"/>
  <c r="W68" s="1"/>
  <c r="W58"/>
  <c r="U60"/>
  <c r="W60" s="1"/>
  <c r="U22"/>
  <c r="W22" s="1"/>
  <c r="T67"/>
  <c r="V67" s="1"/>
  <c r="V57"/>
  <c r="T27"/>
  <c r="V27" s="1"/>
  <c r="U66"/>
  <c r="W66" s="1"/>
  <c r="U46"/>
  <c r="V46" s="1"/>
  <c r="U43"/>
  <c r="V43" s="1"/>
  <c r="U25"/>
  <c r="V25" s="1"/>
  <c r="U31"/>
  <c r="T45"/>
  <c r="V45" s="1"/>
  <c r="V55"/>
  <c r="W55"/>
  <c r="U64"/>
  <c r="V64" s="1"/>
  <c r="U51"/>
  <c r="W51" s="1"/>
  <c r="T29"/>
  <c r="V62"/>
  <c r="U35"/>
  <c r="V35" s="1"/>
  <c r="T49"/>
  <c r="W49" s="1"/>
  <c r="T69"/>
  <c r="W69" s="1"/>
  <c r="T44"/>
  <c r="U30"/>
  <c r="W30" s="1"/>
  <c r="U23"/>
  <c r="W23" s="1"/>
  <c r="T54"/>
  <c r="T32"/>
  <c r="T37"/>
  <c r="V16" i="28"/>
  <c r="W16"/>
  <c r="M15" i="7" s="1"/>
  <c r="W48" i="18"/>
  <c r="V48"/>
  <c r="W24"/>
  <c r="T68"/>
  <c r="W68" s="1"/>
  <c r="W33"/>
  <c r="W38"/>
  <c r="W26"/>
  <c r="V26"/>
  <c r="W16" i="11"/>
  <c r="E15" i="7" s="1"/>
  <c r="V24" i="18"/>
  <c r="V57"/>
  <c r="W30"/>
  <c r="V30"/>
  <c r="V33"/>
  <c r="V25"/>
  <c r="W25"/>
  <c r="U63"/>
  <c r="V63" s="1"/>
  <c r="U56"/>
  <c r="V56" s="1"/>
  <c r="V37"/>
  <c r="W49"/>
  <c r="T52"/>
  <c r="W52" s="1"/>
  <c r="W20"/>
  <c r="W66"/>
  <c r="V66"/>
  <c r="V31"/>
  <c r="W31"/>
  <c r="T27"/>
  <c r="V27" s="1"/>
  <c r="V49"/>
  <c r="V62"/>
  <c r="W62"/>
  <c r="T23"/>
  <c r="V23" s="1"/>
  <c r="V20"/>
  <c r="T47"/>
  <c r="W47" s="1"/>
  <c r="W54"/>
  <c r="V54"/>
  <c r="V34"/>
  <c r="U59"/>
  <c r="V59" s="1"/>
  <c r="U53"/>
  <c r="W53" s="1"/>
  <c r="T46"/>
  <c r="W46" s="1"/>
  <c r="T69"/>
  <c r="V69" s="1"/>
  <c r="U39"/>
  <c r="V39" s="1"/>
  <c r="W57"/>
  <c r="W37"/>
  <c r="U36"/>
  <c r="W36" s="1"/>
  <c r="V51"/>
  <c r="V21"/>
  <c r="W21"/>
  <c r="U60"/>
  <c r="V60" s="1"/>
  <c r="T61"/>
  <c r="V61" s="1"/>
  <c r="U50"/>
  <c r="W50" s="1"/>
  <c r="U40"/>
  <c r="V40" s="1"/>
  <c r="T42"/>
  <c r="V42" s="1"/>
  <c r="T43"/>
  <c r="U45"/>
  <c r="W45" s="1"/>
  <c r="W35"/>
  <c r="V35"/>
  <c r="T64"/>
  <c r="V64" s="1"/>
  <c r="U67"/>
  <c r="W67" s="1"/>
  <c r="W51"/>
  <c r="U28"/>
  <c r="W28" s="1"/>
  <c r="W32"/>
  <c r="V32"/>
  <c r="T65"/>
  <c r="W41"/>
  <c r="V41"/>
  <c r="W29"/>
  <c r="V29"/>
  <c r="W16" i="25"/>
  <c r="V15" i="7" s="1"/>
  <c r="W61" i="22"/>
  <c r="V34" i="13"/>
  <c r="V16" i="25"/>
  <c r="U16" i="22"/>
  <c r="W16" i="23"/>
  <c r="T15" i="7" s="1"/>
  <c r="V16" i="23"/>
  <c r="V40" i="22"/>
  <c r="V16" s="1"/>
  <c r="W40"/>
  <c r="V16" i="16"/>
  <c r="W41" i="20"/>
  <c r="V41"/>
  <c r="T16"/>
  <c r="U16"/>
  <c r="W49"/>
  <c r="W16" i="19"/>
  <c r="P15" i="7" s="1"/>
  <c r="V16" i="19"/>
  <c r="V16" i="12"/>
  <c r="W16" i="16"/>
  <c r="J15" i="7" s="1"/>
  <c r="W16" i="17"/>
  <c r="N15" i="7" s="1"/>
  <c r="V16" i="17"/>
  <c r="W16" i="15"/>
  <c r="I15" i="7" s="1"/>
  <c r="U16" i="13"/>
  <c r="V16" i="15"/>
  <c r="W16" i="14"/>
  <c r="H15" i="7" s="1"/>
  <c r="V16" i="14"/>
  <c r="W16" i="13"/>
  <c r="G15" i="7" s="1"/>
  <c r="W16" i="12"/>
  <c r="F15" i="7" s="1"/>
  <c r="V16" i="11"/>
  <c r="V16" i="10"/>
  <c r="W16"/>
  <c r="D15" i="7" s="1"/>
  <c r="W16" i="9"/>
  <c r="C15" i="7" s="1"/>
  <c r="V16" i="9"/>
  <c r="W16" i="8"/>
  <c r="B15" i="7" s="1"/>
  <c r="V16" i="2" l="1"/>
  <c r="W16"/>
  <c r="V193" i="26"/>
  <c r="V165"/>
  <c r="V205"/>
  <c r="V108"/>
  <c r="V166"/>
  <c r="V74"/>
  <c r="W106"/>
  <c r="W182"/>
  <c r="V83"/>
  <c r="W125"/>
  <c r="W160"/>
  <c r="V204"/>
  <c r="W158"/>
  <c r="W133"/>
  <c r="V78"/>
  <c r="V79"/>
  <c r="W189"/>
  <c r="V151"/>
  <c r="W174"/>
  <c r="W82"/>
  <c r="V155"/>
  <c r="W155"/>
  <c r="V163"/>
  <c r="W163"/>
  <c r="V214"/>
  <c r="W109"/>
  <c r="V196"/>
  <c r="W196"/>
  <c r="V127"/>
  <c r="W102"/>
  <c r="V102"/>
  <c r="W132"/>
  <c r="V132"/>
  <c r="V110"/>
  <c r="W110"/>
  <c r="V104"/>
  <c r="W104"/>
  <c r="W122"/>
  <c r="V122"/>
  <c r="T16"/>
  <c r="U16"/>
  <c r="W64" i="27"/>
  <c r="V16" i="21"/>
  <c r="X16" s="1"/>
  <c r="V47" i="27"/>
  <c r="W47"/>
  <c r="B16" i="7"/>
  <c r="V64" i="27"/>
  <c r="F14" i="7"/>
  <c r="F16" s="1"/>
  <c r="X16" i="12"/>
  <c r="E14" i="7"/>
  <c r="E16" s="1"/>
  <c r="X16" i="11"/>
  <c r="N14" i="7"/>
  <c r="N16" s="1"/>
  <c r="X16" i="17"/>
  <c r="T14" i="7"/>
  <c r="T16" s="1"/>
  <c r="X16" i="23"/>
  <c r="D14" i="7"/>
  <c r="D16" s="1"/>
  <c r="X16" i="10"/>
  <c r="S14" i="7"/>
  <c r="X16" i="8"/>
  <c r="I14" i="7"/>
  <c r="I16" s="1"/>
  <c r="X16" i="15"/>
  <c r="J14" i="7"/>
  <c r="J16" s="1"/>
  <c r="X16" i="16"/>
  <c r="M14" i="7"/>
  <c r="M16" s="1"/>
  <c r="X16" i="28"/>
  <c r="C14" i="7"/>
  <c r="C16" s="1"/>
  <c r="X16" i="9"/>
  <c r="P14" i="7"/>
  <c r="P16" s="1"/>
  <c r="X16" i="19"/>
  <c r="H14" i="7"/>
  <c r="H16" s="1"/>
  <c r="X16" i="14"/>
  <c r="V14" i="7"/>
  <c r="V16" s="1"/>
  <c r="X16" i="25"/>
  <c r="V38" i="26"/>
  <c r="V41"/>
  <c r="W41"/>
  <c r="W44" i="24"/>
  <c r="U16"/>
  <c r="W27" i="26"/>
  <c r="V61"/>
  <c r="W50"/>
  <c r="V68"/>
  <c r="V22"/>
  <c r="V60"/>
  <c r="V30" i="24"/>
  <c r="W24" i="26"/>
  <c r="W30" i="24"/>
  <c r="W47"/>
  <c r="V47"/>
  <c r="W45" i="26"/>
  <c r="W67"/>
  <c r="W43"/>
  <c r="W25"/>
  <c r="W46"/>
  <c r="V66"/>
  <c r="V30"/>
  <c r="W31"/>
  <c r="V31"/>
  <c r="V49"/>
  <c r="W35"/>
  <c r="V69"/>
  <c r="V44"/>
  <c r="W44"/>
  <c r="W29"/>
  <c r="V29"/>
  <c r="V51"/>
  <c r="W64"/>
  <c r="V23"/>
  <c r="W54"/>
  <c r="V54"/>
  <c r="V32"/>
  <c r="W32"/>
  <c r="V37"/>
  <c r="W37"/>
  <c r="V68" i="18"/>
  <c r="V36"/>
  <c r="W23"/>
  <c r="W63"/>
  <c r="W69"/>
  <c r="W56"/>
  <c r="W27"/>
  <c r="V53"/>
  <c r="V52"/>
  <c r="W39"/>
  <c r="V16" i="13"/>
  <c r="W60" i="18"/>
  <c r="V50"/>
  <c r="W64"/>
  <c r="V47"/>
  <c r="W42"/>
  <c r="V46"/>
  <c r="V28"/>
  <c r="T16"/>
  <c r="U16"/>
  <c r="W59"/>
  <c r="V45"/>
  <c r="V67"/>
  <c r="W61"/>
  <c r="W40"/>
  <c r="W43"/>
  <c r="V43"/>
  <c r="W65"/>
  <c r="V65"/>
  <c r="W16" i="22"/>
  <c r="S15" i="7" s="1"/>
  <c r="W16" i="20"/>
  <c r="Q15" i="7" s="1"/>
  <c r="V16" i="20"/>
  <c r="X16" i="2" l="1"/>
  <c r="W16" i="27"/>
  <c r="L15" i="7" s="1"/>
  <c r="V16" i="26"/>
  <c r="W16"/>
  <c r="K15" i="7" s="1"/>
  <c r="V16" i="27"/>
  <c r="R14" i="7"/>
  <c r="R16" s="1"/>
  <c r="S16"/>
  <c r="Q14"/>
  <c r="Q16" s="1"/>
  <c r="X16" i="20"/>
  <c r="G14" i="7"/>
  <c r="G16" s="1"/>
  <c r="X16" i="13"/>
  <c r="X16" i="22"/>
  <c r="W16" i="24"/>
  <c r="U15" i="7" s="1"/>
  <c r="V16" i="24"/>
  <c r="W16" i="18"/>
  <c r="O15" i="7" s="1"/>
  <c r="V16" i="18"/>
  <c r="X16" i="27" l="1"/>
  <c r="L14" i="7"/>
  <c r="L16" s="1"/>
  <c r="U14"/>
  <c r="U16" s="1"/>
  <c r="X16" i="24"/>
  <c r="K14" i="7"/>
  <c r="K16" s="1"/>
  <c r="X16" i="26"/>
  <c r="O14" i="7"/>
  <c r="O16" s="1"/>
  <c r="X16" i="18"/>
</calcChain>
</file>

<file path=xl/sharedStrings.xml><?xml version="1.0" encoding="utf-8"?>
<sst xmlns="http://schemas.openxmlformats.org/spreadsheetml/2006/main" count="1883" uniqueCount="100">
  <si>
    <t>Leiter 1</t>
  </si>
  <si>
    <t>Leiter 2</t>
  </si>
  <si>
    <t>Körper 1</t>
  </si>
  <si>
    <t>Körper 2</t>
  </si>
  <si>
    <t>Abstand D</t>
  </si>
  <si>
    <t>Strom_1</t>
  </si>
  <si>
    <t>Leiter_u1</t>
  </si>
  <si>
    <t>Leiter_v1</t>
  </si>
  <si>
    <t>Strom_2</t>
  </si>
  <si>
    <t>Leiter_u2</t>
  </si>
  <si>
    <t>Leiter_v2</t>
  </si>
  <si>
    <t>Exc_Ap</t>
  </si>
  <si>
    <t>Exc_Bp</t>
  </si>
  <si>
    <t>Exc_Cp</t>
  </si>
  <si>
    <t>Exc_A*p</t>
  </si>
  <si>
    <t>Exc_B*p</t>
  </si>
  <si>
    <t>Exc_C*p</t>
  </si>
  <si>
    <t>Stör_D1p</t>
  </si>
  <si>
    <t>Stör_D4p</t>
  </si>
  <si>
    <t>Stör_E1p</t>
  </si>
  <si>
    <t>Stör_CF</t>
  </si>
  <si>
    <t>Stör_CE</t>
  </si>
  <si>
    <t>Stör_DF</t>
  </si>
  <si>
    <t>Stör_DE</t>
  </si>
  <si>
    <t>Metric_h</t>
  </si>
  <si>
    <t>Stör_E4p</t>
  </si>
  <si>
    <t>Kraft_u</t>
  </si>
  <si>
    <t>Kraft_v</t>
  </si>
  <si>
    <t>Kraft_x</t>
  </si>
  <si>
    <t>Kraft_y</t>
  </si>
  <si>
    <t>Index p</t>
  </si>
  <si>
    <t>cos_pv1</t>
  </si>
  <si>
    <t>sin_pv1</t>
  </si>
  <si>
    <t>e-pu1</t>
  </si>
  <si>
    <t>e+pu1</t>
  </si>
  <si>
    <t>KoorK_a</t>
  </si>
  <si>
    <t>Radius_1</t>
  </si>
  <si>
    <t>Radius_2</t>
  </si>
  <si>
    <t>I.2.2</t>
  </si>
  <si>
    <t>I.2.3</t>
  </si>
  <si>
    <t>I.5.1</t>
  </si>
  <si>
    <t>I.6.3</t>
  </si>
  <si>
    <t>I.6.4</t>
  </si>
  <si>
    <t>KoorK_xu</t>
  </si>
  <si>
    <t>KoorK_yu</t>
  </si>
  <si>
    <t>KoorK_xv</t>
  </si>
  <si>
    <t>KoorK_yv</t>
  </si>
  <si>
    <t>II.1.5a</t>
  </si>
  <si>
    <t>II.1.5b</t>
  </si>
  <si>
    <t>II,1,5c</t>
  </si>
  <si>
    <t>II.2.1a</t>
  </si>
  <si>
    <t>II.2.1b</t>
  </si>
  <si>
    <t>II.2.1c</t>
  </si>
  <si>
    <t>II.3.5a</t>
  </si>
  <si>
    <t>II.3.5b</t>
  </si>
  <si>
    <t>II.3.6a</t>
  </si>
  <si>
    <t>II.3.6b</t>
  </si>
  <si>
    <t>II.4.6</t>
  </si>
  <si>
    <t>II.4.7</t>
  </si>
  <si>
    <t>II.4.10</t>
  </si>
  <si>
    <t>II.4.11</t>
  </si>
  <si>
    <t>Kraft_K</t>
  </si>
  <si>
    <t>III.1.1u</t>
  </si>
  <si>
    <t>III.1.1v</t>
  </si>
  <si>
    <t>L-ort_x1</t>
  </si>
  <si>
    <t>L-ort_y1</t>
  </si>
  <si>
    <t>Per_mü1</t>
  </si>
  <si>
    <t>Körp_u1</t>
  </si>
  <si>
    <t>Per_mü2</t>
  </si>
  <si>
    <t>Körp_u2</t>
  </si>
  <si>
    <t>L-ort_x2</t>
  </si>
  <si>
    <t>L-ort_y2</t>
  </si>
  <si>
    <t>D/2 + R</t>
  </si>
  <si>
    <t>D/2 − R</t>
  </si>
  <si>
    <t>equation</t>
  </si>
  <si>
    <t>page</t>
  </si>
  <si>
    <t>Gesamte Kraft in u;v bzw. x;y Richtung</t>
  </si>
  <si>
    <t>variabel</t>
  </si>
  <si>
    <t>x</t>
  </si>
  <si>
    <t>Kraft</t>
  </si>
  <si>
    <t xml:space="preserve"> </t>
  </si>
  <si>
    <t>ACHTUNG:</t>
  </si>
  <si>
    <t>Test zur Einzelberechnung</t>
  </si>
  <si>
    <t>Eingabe für Gesamtrechnung aller K1 … K19</t>
  </si>
  <si>
    <t>L-ort x1</t>
  </si>
  <si>
    <t>L-ort y1</t>
  </si>
  <si>
    <t>L-ort x2</t>
  </si>
  <si>
    <t>L-ort y2</t>
  </si>
  <si>
    <t>- - -</t>
  </si>
  <si>
    <t>&lt;&lt;&lt;   zwischen den Zylindern   &gt;&gt;&gt;</t>
  </si>
  <si>
    <t xml:space="preserve">  spiegelbildlich zu Leiter 1</t>
  </si>
  <si>
    <t>Freie Dateneingabe</t>
  </si>
  <si>
    <t>&lt;&lt;&lt;   Leiter in positiver x-Halbebene   &gt;&gt;&gt;</t>
  </si>
  <si>
    <t>Abstand</t>
  </si>
  <si>
    <t xml:space="preserve">  </t>
  </si>
  <si>
    <t>Rücktransformation</t>
  </si>
  <si>
    <t xml:space="preserve">x1 = </t>
  </si>
  <si>
    <t>= x2</t>
  </si>
  <si>
    <t xml:space="preserve">y1 = </t>
  </si>
  <si>
    <t>= y2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</si>
</sst>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0" xfId="0" applyFont="1"/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6" borderId="0" xfId="0" applyFill="1"/>
    <xf numFmtId="0" fontId="0" fillId="6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0" borderId="0" xfId="0" applyFill="1" applyBorder="1"/>
    <xf numFmtId="0" fontId="0" fillId="8" borderId="7" xfId="0" applyFill="1" applyBorder="1" applyAlignment="1">
      <alignment horizontal="center"/>
    </xf>
    <xf numFmtId="0" fontId="0" fillId="0" borderId="1" xfId="0" applyFill="1" applyBorder="1"/>
    <xf numFmtId="0" fontId="0" fillId="0" borderId="8" xfId="0" applyBorder="1"/>
    <xf numFmtId="0" fontId="0" fillId="0" borderId="9" xfId="0" applyBorder="1"/>
    <xf numFmtId="0" fontId="0" fillId="5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center"/>
    </xf>
    <xf numFmtId="0" fontId="2" fillId="5" borderId="0" xfId="0" applyFont="1" applyFill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0" fontId="0" fillId="0" borderId="2" xfId="0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8" borderId="10" xfId="0" applyNumberForma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5" borderId="1" xfId="0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">
    <cellStyle name="Standard" xfId="0" builtinId="0"/>
  </cellStyles>
  <dxfs count="132"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Kx</a:t>
            </a:r>
          </a:p>
        </c:rich>
      </c:tx>
      <c:layout>
        <c:manualLayout>
          <c:xMode val="edge"/>
          <c:yMode val="edge"/>
          <c:x val="0.48549169859514685"/>
          <c:y val="0.15932914046121624"/>
        </c:manualLayout>
      </c:layout>
      <c:overlay val="1"/>
    </c:title>
    <c:plotArea>
      <c:layout/>
      <c:scatterChart>
        <c:scatterStyle val="smoothMarker"/>
        <c:ser>
          <c:idx val="0"/>
          <c:order val="0"/>
          <c:xVal>
            <c:numRef>
              <c:f>'Kraft-Leiter'!$B$13:$J$13</c:f>
              <c:numCache>
                <c:formatCode>0.000</c:formatCode>
                <c:ptCount val="9"/>
                <c:pt idx="0">
                  <c:v>6.9314999999999988E-2</c:v>
                </c:pt>
                <c:pt idx="1">
                  <c:v>9.2420000000000002E-2</c:v>
                </c:pt>
                <c:pt idx="2">
                  <c:v>0.13862999999999998</c:v>
                </c:pt>
                <c:pt idx="3">
                  <c:v>0.18484</c:v>
                </c:pt>
                <c:pt idx="4">
                  <c:v>0.23104999999999998</c:v>
                </c:pt>
                <c:pt idx="5">
                  <c:v>0.27725999999999995</c:v>
                </c:pt>
                <c:pt idx="6">
                  <c:v>0.32346999999999992</c:v>
                </c:pt>
                <c:pt idx="7">
                  <c:v>0.36968000000000001</c:v>
                </c:pt>
                <c:pt idx="8" formatCode="0.000000">
                  <c:v>0.39278499999999994</c:v>
                </c:pt>
              </c:numCache>
            </c:numRef>
          </c:xVal>
          <c:yVal>
            <c:numRef>
              <c:f>'Kraft-Leiter'!$B$14:$J$14</c:f>
              <c:numCache>
                <c:formatCode>0.000</c:formatCode>
                <c:ptCount val="9"/>
                <c:pt idx="0">
                  <c:v>7.4007425858512201</c:v>
                </c:pt>
                <c:pt idx="1">
                  <c:v>5.6678953729829873</c:v>
                </c:pt>
                <c:pt idx="2">
                  <c:v>4.0258311136228562</c:v>
                </c:pt>
                <c:pt idx="3">
                  <c:v>3.3335756366279337</c:v>
                </c:pt>
                <c:pt idx="4">
                  <c:v>3.0879683616154328</c:v>
                </c:pt>
                <c:pt idx="5">
                  <c:v>3.1837294066322825</c:v>
                </c:pt>
                <c:pt idx="6">
                  <c:v>3.7198834147885318</c:v>
                </c:pt>
                <c:pt idx="7">
                  <c:v>5.1917932013122625</c:v>
                </c:pt>
                <c:pt idx="8">
                  <c:v>6.8312101073702234</c:v>
                </c:pt>
              </c:numCache>
            </c:numRef>
          </c:yVal>
          <c:smooth val="1"/>
        </c:ser>
        <c:axId val="162966144"/>
        <c:axId val="161288576"/>
      </c:scatterChart>
      <c:valAx>
        <c:axId val="162966144"/>
        <c:scaling>
          <c:orientation val="minMax"/>
        </c:scaling>
        <c:axPos val="b"/>
        <c:majorGridlines/>
        <c:numFmt formatCode="General" sourceLinked="0"/>
        <c:tickLblPos val="nextTo"/>
        <c:crossAx val="161288576"/>
        <c:crosses val="autoZero"/>
        <c:crossBetween val="midCat"/>
      </c:valAx>
      <c:valAx>
        <c:axId val="161288576"/>
        <c:scaling>
          <c:orientation val="minMax"/>
        </c:scaling>
        <c:axPos val="l"/>
        <c:majorGridlines/>
        <c:numFmt formatCode="0.000" sourceLinked="1"/>
        <c:tickLblPos val="nextTo"/>
        <c:crossAx val="16296614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Kx</a:t>
            </a:r>
          </a:p>
        </c:rich>
      </c:tx>
      <c:layout>
        <c:manualLayout>
          <c:xMode val="edge"/>
          <c:yMode val="edge"/>
          <c:x val="0.49321947999013482"/>
          <c:y val="0.16403785488958988"/>
        </c:manualLayout>
      </c:layout>
      <c:overlay val="1"/>
    </c:title>
    <c:plotArea>
      <c:layout/>
      <c:scatterChart>
        <c:scatterStyle val="smoothMarker"/>
        <c:ser>
          <c:idx val="0"/>
          <c:order val="0"/>
          <c:xVal>
            <c:numRef>
              <c:f>'Kraft-Leiter'!$N$13:$V$13</c:f>
              <c:numCache>
                <c:formatCode>0.000</c:formatCode>
                <c:ptCount val="9"/>
                <c:pt idx="0">
                  <c:v>2.7048749999999999</c:v>
                </c:pt>
                <c:pt idx="1">
                  <c:v>3.2458499999999999</c:v>
                </c:pt>
                <c:pt idx="2">
                  <c:v>3.7868249999999999</c:v>
                </c:pt>
                <c:pt idx="3">
                  <c:v>4.3277999999999999</c:v>
                </c:pt>
                <c:pt idx="4">
                  <c:v>5.4097499999999998</c:v>
                </c:pt>
                <c:pt idx="5">
                  <c:v>6.4916999999999998</c:v>
                </c:pt>
                <c:pt idx="6">
                  <c:v>8.6555999999999997</c:v>
                </c:pt>
                <c:pt idx="7">
                  <c:v>12.9834</c:v>
                </c:pt>
                <c:pt idx="8">
                  <c:v>21.638999999999999</c:v>
                </c:pt>
              </c:numCache>
            </c:numRef>
          </c:xVal>
          <c:yVal>
            <c:numRef>
              <c:f>'Kraft-Leiter'!$N$14:$V$14</c:f>
              <c:numCache>
                <c:formatCode>0.000</c:formatCode>
                <c:ptCount val="9"/>
                <c:pt idx="0">
                  <c:v>-0.3398686115480814</c:v>
                </c:pt>
                <c:pt idx="1">
                  <c:v>-2.176837385640874E-2</c:v>
                </c:pt>
                <c:pt idx="2">
                  <c:v>4.6522092591878048E-2</c:v>
                </c:pt>
                <c:pt idx="3">
                  <c:v>6.6205672625442094E-2</c:v>
                </c:pt>
                <c:pt idx="4">
                  <c:v>7.0950020196698924E-2</c:v>
                </c:pt>
                <c:pt idx="5">
                  <c:v>6.5581151456565026E-2</c:v>
                </c:pt>
                <c:pt idx="6">
                  <c:v>5.3306213084639779E-2</c:v>
                </c:pt>
                <c:pt idx="7">
                  <c:v>3.7228192003282125E-2</c:v>
                </c:pt>
                <c:pt idx="8">
                  <c:v>2.2412354345304267E-2</c:v>
                </c:pt>
              </c:numCache>
            </c:numRef>
          </c:yVal>
          <c:smooth val="1"/>
        </c:ser>
        <c:axId val="161308032"/>
        <c:axId val="161313920"/>
      </c:scatterChart>
      <c:valAx>
        <c:axId val="161308032"/>
        <c:scaling>
          <c:orientation val="minMax"/>
        </c:scaling>
        <c:axPos val="b"/>
        <c:majorGridlines/>
        <c:numFmt formatCode="General" sourceLinked="0"/>
        <c:tickLblPos val="nextTo"/>
        <c:crossAx val="161313920"/>
        <c:crosses val="autoZero"/>
        <c:crossBetween val="midCat"/>
      </c:valAx>
      <c:valAx>
        <c:axId val="161313920"/>
        <c:scaling>
          <c:orientation val="minMax"/>
          <c:max val="0.2"/>
          <c:min val="-0.2"/>
        </c:scaling>
        <c:axPos val="l"/>
        <c:majorGridlines/>
        <c:numFmt formatCode="0.000" sourceLinked="1"/>
        <c:tickLblPos val="nextTo"/>
        <c:crossAx val="16130803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Kx</a:t>
            </a:r>
          </a:p>
        </c:rich>
      </c:tx>
      <c:layout>
        <c:manualLayout>
          <c:xMode val="edge"/>
          <c:yMode val="edge"/>
          <c:x val="0.49321947999013482"/>
          <c:y val="0.16403785488958988"/>
        </c:manualLayout>
      </c:layout>
      <c:overlay val="1"/>
    </c:title>
    <c:plotArea>
      <c:layout/>
      <c:scatterChart>
        <c:scatterStyle val="smoothMarker"/>
        <c:ser>
          <c:idx val="0"/>
          <c:order val="0"/>
          <c:dPt>
            <c:idx val="11"/>
            <c:spPr>
              <a:ln>
                <a:noFill/>
              </a:ln>
            </c:spPr>
          </c:dPt>
          <c:xVal>
            <c:numRef>
              <c:f>'Kraft-Leiter'!$B$13:$J$13</c:f>
              <c:numCache>
                <c:formatCode>0.000</c:formatCode>
                <c:ptCount val="9"/>
                <c:pt idx="0">
                  <c:v>6.9314999999999988E-2</c:v>
                </c:pt>
                <c:pt idx="1">
                  <c:v>9.2420000000000002E-2</c:v>
                </c:pt>
                <c:pt idx="2">
                  <c:v>0.13862999999999998</c:v>
                </c:pt>
                <c:pt idx="3">
                  <c:v>0.18484</c:v>
                </c:pt>
                <c:pt idx="4">
                  <c:v>0.23104999999999998</c:v>
                </c:pt>
                <c:pt idx="5">
                  <c:v>0.27725999999999995</c:v>
                </c:pt>
                <c:pt idx="6">
                  <c:v>0.32346999999999992</c:v>
                </c:pt>
                <c:pt idx="7">
                  <c:v>0.36968000000000001</c:v>
                </c:pt>
                <c:pt idx="8" formatCode="0.000000">
                  <c:v>0.39278499999999994</c:v>
                </c:pt>
              </c:numCache>
            </c:numRef>
          </c:xVal>
          <c:yVal>
            <c:numRef>
              <c:f>'Kraft-Leiter'!$B$14:$J$14</c:f>
              <c:numCache>
                <c:formatCode>0.000</c:formatCode>
                <c:ptCount val="9"/>
                <c:pt idx="0">
                  <c:v>7.4007425858512201</c:v>
                </c:pt>
                <c:pt idx="1">
                  <c:v>5.6678953729829873</c:v>
                </c:pt>
                <c:pt idx="2">
                  <c:v>4.0258311136228562</c:v>
                </c:pt>
                <c:pt idx="3">
                  <c:v>3.3335756366279337</c:v>
                </c:pt>
                <c:pt idx="4">
                  <c:v>3.0879683616154328</c:v>
                </c:pt>
                <c:pt idx="5">
                  <c:v>3.1837294066322825</c:v>
                </c:pt>
                <c:pt idx="6">
                  <c:v>3.7198834147885318</c:v>
                </c:pt>
                <c:pt idx="7">
                  <c:v>5.1917932013122625</c:v>
                </c:pt>
                <c:pt idx="8">
                  <c:v>6.8312101073702234</c:v>
                </c:pt>
              </c:numCache>
            </c:numRef>
          </c:yVal>
          <c:smooth val="1"/>
        </c:ser>
        <c:ser>
          <c:idx val="1"/>
          <c:order val="1"/>
          <c:tx>
            <c:v>x-Ebene</c:v>
          </c:tx>
          <c:xVal>
            <c:numRef>
              <c:f>'Kraft-Leiter'!$N$13:$V$13</c:f>
              <c:numCache>
                <c:formatCode>0.000</c:formatCode>
                <c:ptCount val="9"/>
                <c:pt idx="0">
                  <c:v>2.7048749999999999</c:v>
                </c:pt>
                <c:pt idx="1">
                  <c:v>3.2458499999999999</c:v>
                </c:pt>
                <c:pt idx="2">
                  <c:v>3.7868249999999999</c:v>
                </c:pt>
                <c:pt idx="3">
                  <c:v>4.3277999999999999</c:v>
                </c:pt>
                <c:pt idx="4">
                  <c:v>5.4097499999999998</c:v>
                </c:pt>
                <c:pt idx="5">
                  <c:v>6.4916999999999998</c:v>
                </c:pt>
                <c:pt idx="6">
                  <c:v>8.6555999999999997</c:v>
                </c:pt>
                <c:pt idx="7">
                  <c:v>12.9834</c:v>
                </c:pt>
                <c:pt idx="8">
                  <c:v>21.638999999999999</c:v>
                </c:pt>
              </c:numCache>
            </c:numRef>
          </c:xVal>
          <c:yVal>
            <c:numRef>
              <c:f>'Kraft-Leiter'!$N$14:$V$14</c:f>
              <c:numCache>
                <c:formatCode>0.000</c:formatCode>
                <c:ptCount val="9"/>
                <c:pt idx="0">
                  <c:v>-0.3398686115480814</c:v>
                </c:pt>
                <c:pt idx="1">
                  <c:v>-2.176837385640874E-2</c:v>
                </c:pt>
                <c:pt idx="2">
                  <c:v>4.6522092591878048E-2</c:v>
                </c:pt>
                <c:pt idx="3">
                  <c:v>6.6205672625442094E-2</c:v>
                </c:pt>
                <c:pt idx="4">
                  <c:v>7.0950020196698924E-2</c:v>
                </c:pt>
                <c:pt idx="5">
                  <c:v>6.5581151456565026E-2</c:v>
                </c:pt>
                <c:pt idx="6">
                  <c:v>5.3306213084639779E-2</c:v>
                </c:pt>
                <c:pt idx="7">
                  <c:v>3.7228192003282125E-2</c:v>
                </c:pt>
                <c:pt idx="8">
                  <c:v>2.2412354345304267E-2</c:v>
                </c:pt>
              </c:numCache>
            </c:numRef>
          </c:yVal>
          <c:smooth val="1"/>
        </c:ser>
        <c:axId val="161343744"/>
        <c:axId val="163143680"/>
      </c:scatterChart>
      <c:valAx>
        <c:axId val="161343744"/>
        <c:scaling>
          <c:logBase val="10"/>
          <c:orientation val="minMax"/>
        </c:scaling>
        <c:axPos val="b"/>
        <c:majorGridlines/>
        <c:minorGridlines/>
        <c:numFmt formatCode="General" sourceLinked="0"/>
        <c:tickLblPos val="nextTo"/>
        <c:crossAx val="163143680"/>
        <c:crosses val="autoZero"/>
        <c:crossBetween val="midCat"/>
      </c:valAx>
      <c:valAx>
        <c:axId val="163143680"/>
        <c:scaling>
          <c:orientation val="minMax"/>
        </c:scaling>
        <c:axPos val="l"/>
        <c:majorGridlines/>
        <c:numFmt formatCode="0.000" sourceLinked="1"/>
        <c:tickLblPos val="nextTo"/>
        <c:crossAx val="161343744"/>
        <c:crossesAt val="1.0000000000000004E-2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0</xdr:rowOff>
    </xdr:from>
    <xdr:to>
      <xdr:col>9</xdr:col>
      <xdr:colOff>342900</xdr:colOff>
      <xdr:row>32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190500</xdr:colOff>
      <xdr:row>17</xdr:row>
      <xdr:rowOff>9525</xdr:rowOff>
    </xdr:from>
    <xdr:to>
      <xdr:col>21</xdr:col>
      <xdr:colOff>561974</xdr:colOff>
      <xdr:row>32</xdr:row>
      <xdr:rowOff>171450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495300</xdr:colOff>
      <xdr:row>6</xdr:row>
      <xdr:rowOff>152400</xdr:rowOff>
    </xdr:from>
    <xdr:to>
      <xdr:col>9</xdr:col>
      <xdr:colOff>76200</xdr:colOff>
      <xdr:row>8</xdr:row>
      <xdr:rowOff>57150</xdr:rowOff>
    </xdr:to>
    <xdr:sp macro="" textlink="">
      <xdr:nvSpPr>
        <xdr:cNvPr id="4" name="Pfeil nach rechts 3"/>
        <xdr:cNvSpPr/>
      </xdr:nvSpPr>
      <xdr:spPr>
        <a:xfrm>
          <a:off x="4562475" y="1304925"/>
          <a:ext cx="742950" cy="285750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13</xdr:col>
      <xdr:colOff>114299</xdr:colOff>
      <xdr:row>34</xdr:row>
      <xdr:rowOff>1</xdr:rowOff>
    </xdr:from>
    <xdr:to>
      <xdr:col>25</xdr:col>
      <xdr:colOff>228599</xdr:colOff>
      <xdr:row>52</xdr:row>
      <xdr:rowOff>152401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3517" y="1724024"/>
          <a:ext cx="502095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1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7327" y="1724024"/>
          <a:ext cx="504000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3"/>
  <sheetViews>
    <sheetView tabSelected="1" workbookViewId="0">
      <selection activeCell="D8" sqref="D8"/>
    </sheetView>
  </sheetViews>
  <sheetFormatPr baseColWidth="10" defaultRowHeight="15"/>
  <cols>
    <col min="1" max="10" width="8.7109375" customWidth="1"/>
    <col min="11" max="13" width="8.7109375" hidden="1" customWidth="1"/>
    <col min="14" max="24" width="8.7109375" customWidth="1"/>
  </cols>
  <sheetData>
    <row r="1" spans="1:22" ht="15.75">
      <c r="A1" s="44" t="s">
        <v>83</v>
      </c>
      <c r="B1" s="30"/>
      <c r="C1" s="30"/>
      <c r="D1" s="30"/>
      <c r="E1" s="30"/>
    </row>
    <row r="3" spans="1:22">
      <c r="A3" s="7" t="s">
        <v>2</v>
      </c>
      <c r="C3" s="1" t="s">
        <v>93</v>
      </c>
      <c r="E3" s="7" t="s">
        <v>3</v>
      </c>
    </row>
    <row r="4" spans="1:22">
      <c r="A4" s="35" t="s">
        <v>36</v>
      </c>
      <c r="B4" s="9">
        <v>0.85089999999999999</v>
      </c>
      <c r="C4" s="9">
        <v>2.6259999999999999</v>
      </c>
      <c r="D4" s="9">
        <v>0.85089999999999999</v>
      </c>
      <c r="E4" s="11" t="s">
        <v>37</v>
      </c>
    </row>
    <row r="5" spans="1:22">
      <c r="A5" s="35" t="s">
        <v>66</v>
      </c>
      <c r="B5" s="9">
        <v>999</v>
      </c>
      <c r="C5" s="1"/>
      <c r="D5" s="9">
        <v>999</v>
      </c>
      <c r="E5" s="4" t="s">
        <v>68</v>
      </c>
    </row>
    <row r="6" spans="1:22">
      <c r="A6" s="7" t="s">
        <v>0</v>
      </c>
      <c r="E6" s="7" t="s">
        <v>1</v>
      </c>
    </row>
    <row r="7" spans="1:22">
      <c r="A7" s="36" t="s">
        <v>5</v>
      </c>
      <c r="B7" s="9">
        <v>1</v>
      </c>
      <c r="D7" s="9">
        <v>-1</v>
      </c>
      <c r="E7" s="4" t="s">
        <v>8</v>
      </c>
    </row>
    <row r="8" spans="1:22">
      <c r="A8" s="34" t="s">
        <v>84</v>
      </c>
      <c r="B8" s="37" t="s">
        <v>77</v>
      </c>
      <c r="D8" s="3" t="s">
        <v>88</v>
      </c>
      <c r="E8" s="34" t="s">
        <v>86</v>
      </c>
    </row>
    <row r="9" spans="1:22">
      <c r="A9" s="34" t="s">
        <v>85</v>
      </c>
      <c r="B9" s="9">
        <v>0</v>
      </c>
      <c r="D9" s="2">
        <f>-B9</f>
        <v>0</v>
      </c>
      <c r="E9" s="34" t="s">
        <v>87</v>
      </c>
      <c r="F9" t="s">
        <v>90</v>
      </c>
    </row>
    <row r="10" spans="1:22" s="16" customFormat="1">
      <c r="A10" s="32"/>
      <c r="B10" s="28"/>
      <c r="D10" s="38"/>
      <c r="E10" s="39"/>
    </row>
    <row r="11" spans="1:22" s="16" customFormat="1">
      <c r="A11" s="32"/>
      <c r="B11" s="40"/>
      <c r="C11" s="41"/>
      <c r="D11" s="40"/>
      <c r="E11" s="41"/>
      <c r="F11" s="43" t="s">
        <v>89</v>
      </c>
      <c r="G11" s="42"/>
      <c r="H11" s="42"/>
      <c r="I11" s="42"/>
      <c r="J11" s="42"/>
      <c r="K11" s="50"/>
      <c r="L11" s="50"/>
      <c r="M11" s="50"/>
      <c r="N11" s="50"/>
      <c r="O11" s="50"/>
      <c r="P11" s="51" t="s">
        <v>92</v>
      </c>
      <c r="Q11" s="50"/>
      <c r="R11" s="50"/>
      <c r="S11" s="50"/>
      <c r="T11" s="50"/>
      <c r="U11" s="50"/>
      <c r="V11" s="50"/>
    </row>
    <row r="12" spans="1:22">
      <c r="A12" t="s">
        <v>80</v>
      </c>
      <c r="B12" s="33">
        <v>0.15</v>
      </c>
      <c r="C12" s="25">
        <v>0.2</v>
      </c>
      <c r="D12" s="25">
        <v>0.3</v>
      </c>
      <c r="E12" s="25">
        <v>0.4</v>
      </c>
      <c r="F12" s="25">
        <v>0.5</v>
      </c>
      <c r="G12" s="25">
        <v>0.6</v>
      </c>
      <c r="H12" s="25">
        <v>0.7</v>
      </c>
      <c r="I12" s="25">
        <v>0.8</v>
      </c>
      <c r="J12" s="25">
        <v>0.85</v>
      </c>
      <c r="K12" s="24">
        <v>0.8</v>
      </c>
      <c r="L12" s="24">
        <v>0.9</v>
      </c>
      <c r="M12" s="24">
        <v>1</v>
      </c>
      <c r="N12" s="24">
        <v>1.25</v>
      </c>
      <c r="O12" s="24">
        <v>1.5</v>
      </c>
      <c r="P12" s="24">
        <v>1.75</v>
      </c>
      <c r="Q12" s="24">
        <v>2</v>
      </c>
      <c r="R12" s="24">
        <v>2.5</v>
      </c>
      <c r="S12" s="24">
        <v>3</v>
      </c>
      <c r="T12" s="24">
        <v>4</v>
      </c>
      <c r="U12" s="24">
        <v>6</v>
      </c>
      <c r="V12" s="24">
        <v>10</v>
      </c>
    </row>
    <row r="13" spans="1:22">
      <c r="A13" s="2" t="s">
        <v>78</v>
      </c>
      <c r="B13" s="12">
        <f>'K1'!Leiterort_x1</f>
        <v>6.9314999999999988E-2</v>
      </c>
      <c r="C13" s="12">
        <f>'K2'!Leiterort_x1</f>
        <v>9.2420000000000002E-2</v>
      </c>
      <c r="D13" s="12">
        <f>'K3'!Leiterort_x1</f>
        <v>0.13862999999999998</v>
      </c>
      <c r="E13" s="12">
        <f>'K4'!Leiterort_x1</f>
        <v>0.18484</v>
      </c>
      <c r="F13" s="12">
        <f>'K5'!Leiterort_x1</f>
        <v>0.23104999999999998</v>
      </c>
      <c r="G13" s="12">
        <f>'K6'!Leiterort_x1</f>
        <v>0.27725999999999995</v>
      </c>
      <c r="H13" s="12">
        <f>'K7'!Leiterort_x1</f>
        <v>0.32346999999999992</v>
      </c>
      <c r="I13" s="12">
        <f>'K8'!Leiterort_x1</f>
        <v>0.36968000000000001</v>
      </c>
      <c r="J13" s="52">
        <f>'K9'!Leiterort_x1</f>
        <v>0.39278499999999994</v>
      </c>
      <c r="K13" s="52">
        <f>K10a!Leiterort_x1</f>
        <v>1.73112</v>
      </c>
      <c r="L13" s="12">
        <f>K10b!Leiterort_x1</f>
        <v>1.9475100000000001</v>
      </c>
      <c r="M13" s="12">
        <f>K10c!Leiterort_x1</f>
        <v>2.1638999999999999</v>
      </c>
      <c r="N13" s="12">
        <f>'K11'!Leiterort_x1</f>
        <v>2.7048749999999999</v>
      </c>
      <c r="O13" s="12">
        <f>'K12'!Leiterort_x1</f>
        <v>3.2458499999999999</v>
      </c>
      <c r="P13" s="12">
        <f>'K13'!Leiterort_x1</f>
        <v>3.7868249999999999</v>
      </c>
      <c r="Q13" s="12">
        <f>'K14'!Leiterort_x1</f>
        <v>4.3277999999999999</v>
      </c>
      <c r="R13" s="12">
        <f>'K15'!Leiterort_x1</f>
        <v>5.4097499999999998</v>
      </c>
      <c r="S13" s="12">
        <f>'K16'!Leiterort_x1</f>
        <v>6.4916999999999998</v>
      </c>
      <c r="T13" s="12">
        <f>'K17'!Leiterort_x1</f>
        <v>8.6555999999999997</v>
      </c>
      <c r="U13" s="12">
        <f>'K18'!Leiterort_x1</f>
        <v>12.9834</v>
      </c>
      <c r="V13" s="12">
        <f>'K19'!Leiterort_x1</f>
        <v>21.638999999999999</v>
      </c>
    </row>
    <row r="14" spans="1:22">
      <c r="A14" s="2" t="s">
        <v>28</v>
      </c>
      <c r="B14" s="12">
        <f>'K1'!$V$16</f>
        <v>7.4007425858512201</v>
      </c>
      <c r="C14" s="12">
        <f>'K2'!$V$16</f>
        <v>5.6678953729829873</v>
      </c>
      <c r="D14" s="12">
        <f>'K3'!$V$16</f>
        <v>4.0258311136228562</v>
      </c>
      <c r="E14" s="12">
        <f>'K4'!$V$16</f>
        <v>3.3335756366279337</v>
      </c>
      <c r="F14" s="12">
        <f>'K5'!$V$16</f>
        <v>3.0879683616154328</v>
      </c>
      <c r="G14" s="12">
        <f>'K6'!$V$16</f>
        <v>3.1837294066322825</v>
      </c>
      <c r="H14" s="12">
        <f>'K7'!$V$16</f>
        <v>3.7198834147885318</v>
      </c>
      <c r="I14" s="12">
        <f>'K8'!$V$16</f>
        <v>5.1917932013122625</v>
      </c>
      <c r="J14" s="12">
        <f>'K9'!$V$16</f>
        <v>6.8312101073702234</v>
      </c>
      <c r="K14" s="12" t="e">
        <f>K10a!$V$16</f>
        <v>#VALUE!</v>
      </c>
      <c r="L14" s="12" t="e">
        <f>K10b!$V$16</f>
        <v>#VALUE!</v>
      </c>
      <c r="M14" s="12" t="e">
        <f>K10c!$V$16</f>
        <v>#VALUE!</v>
      </c>
      <c r="N14" s="12">
        <f>'K11'!$V$16</f>
        <v>-0.3398686115480814</v>
      </c>
      <c r="O14" s="12">
        <f>'K12'!$V$16</f>
        <v>-2.176837385640874E-2</v>
      </c>
      <c r="P14" s="12">
        <f>'K13'!$V$16</f>
        <v>4.6522092591878048E-2</v>
      </c>
      <c r="Q14" s="12">
        <f>'K14'!$V$16</f>
        <v>6.6205672625442094E-2</v>
      </c>
      <c r="R14" s="12">
        <f>'K15'!$V$16</f>
        <v>7.0950020196698924E-2</v>
      </c>
      <c r="S14" s="12">
        <f>'K16'!$V$16</f>
        <v>6.5581151456565026E-2</v>
      </c>
      <c r="T14" s="12">
        <f>'K17'!$V$16</f>
        <v>5.3306213084639779E-2</v>
      </c>
      <c r="U14" s="12">
        <f>'K18'!$V$16</f>
        <v>3.7228192003282125E-2</v>
      </c>
      <c r="V14" s="12">
        <f>'K19'!$V$16</f>
        <v>2.2412354345304267E-2</v>
      </c>
    </row>
    <row r="15" spans="1:22">
      <c r="A15" s="2" t="s">
        <v>29</v>
      </c>
      <c r="B15" s="12">
        <f>'K1'!$W$16</f>
        <v>-4.7139657874387327E-16</v>
      </c>
      <c r="C15" s="12">
        <f>'K2'!$W$16</f>
        <v>-3.8870361912966818E-16</v>
      </c>
      <c r="D15" s="12">
        <f>'K3'!$W$16</f>
        <v>-1.8345742730005677E-16</v>
      </c>
      <c r="E15" s="12">
        <f>'K4'!$W$16</f>
        <v>-6.4172482950480979E-17</v>
      </c>
      <c r="F15" s="12">
        <f>'K5'!$W$16</f>
        <v>-3.9190676329043039E-18</v>
      </c>
      <c r="G15" s="12">
        <f>'K6'!$W$16</f>
        <v>3.5840241513396083E-17</v>
      </c>
      <c r="H15" s="12">
        <f>'K7'!$W$16</f>
        <v>8.2252231451764351E-17</v>
      </c>
      <c r="I15" s="12">
        <f>'K8'!$W$16</f>
        <v>1.7256035803117283E-16</v>
      </c>
      <c r="J15" s="12">
        <f>'K9'!$W$16</f>
        <v>2.6671914203387134E-16</v>
      </c>
      <c r="K15" s="12" t="e">
        <f>K10a!$W$16</f>
        <v>#VALUE!</v>
      </c>
      <c r="L15" s="12" t="e">
        <f>K10b!$W$16</f>
        <v>#VALUE!</v>
      </c>
      <c r="M15" s="12" t="e">
        <f>K10c!$W$16</f>
        <v>#VALUE!</v>
      </c>
      <c r="N15" s="12">
        <f>'K11'!$W$16</f>
        <v>0</v>
      </c>
      <c r="O15" s="12">
        <f>'K12'!$W$16</f>
        <v>0</v>
      </c>
      <c r="P15" s="12">
        <f>'K13'!$W$16</f>
        <v>0</v>
      </c>
      <c r="Q15" s="12">
        <f>'K14'!$W$16</f>
        <v>0</v>
      </c>
      <c r="R15" s="12">
        <f>'K15'!$W$16</f>
        <v>0</v>
      </c>
      <c r="S15" s="12">
        <f>'K16'!$W$16</f>
        <v>0</v>
      </c>
      <c r="T15" s="12">
        <f>'K17'!$W$16</f>
        <v>0</v>
      </c>
      <c r="U15" s="12">
        <f>'K18'!$W$16</f>
        <v>0</v>
      </c>
      <c r="V15" s="12">
        <f>'K19'!$W$16</f>
        <v>0</v>
      </c>
    </row>
    <row r="16" spans="1:22">
      <c r="A16" s="6" t="s">
        <v>79</v>
      </c>
      <c r="B16" s="12">
        <f>SQRT(B14*B14+B15*B15)</f>
        <v>7.4007425858512201</v>
      </c>
      <c r="C16" s="12">
        <f t="shared" ref="C16:V16" si="0">SQRT(C14*C14+C15*C15)</f>
        <v>5.6678953729829873</v>
      </c>
      <c r="D16" s="12">
        <f t="shared" si="0"/>
        <v>4.0258311136228562</v>
      </c>
      <c r="E16" s="12">
        <f t="shared" si="0"/>
        <v>3.3335756366279337</v>
      </c>
      <c r="F16" s="12">
        <f t="shared" si="0"/>
        <v>3.0879683616154328</v>
      </c>
      <c r="G16" s="12">
        <f t="shared" si="0"/>
        <v>3.1837294066322825</v>
      </c>
      <c r="H16" s="12">
        <f t="shared" si="0"/>
        <v>3.7198834147885318</v>
      </c>
      <c r="I16" s="12">
        <f t="shared" si="0"/>
        <v>5.1917932013122625</v>
      </c>
      <c r="J16" s="12">
        <f t="shared" si="0"/>
        <v>6.8312101073702234</v>
      </c>
      <c r="K16" s="12" t="e">
        <f t="shared" ref="K16:M16" si="1">SQRT(K14*K14+K15*K15)</f>
        <v>#VALUE!</v>
      </c>
      <c r="L16" s="12" t="e">
        <f t="shared" si="1"/>
        <v>#VALUE!</v>
      </c>
      <c r="M16" s="12" t="e">
        <f t="shared" si="1"/>
        <v>#VALUE!</v>
      </c>
      <c r="N16" s="12">
        <f t="shared" si="0"/>
        <v>0.3398686115480814</v>
      </c>
      <c r="O16" s="12">
        <f t="shared" si="0"/>
        <v>2.176837385640874E-2</v>
      </c>
      <c r="P16" s="12">
        <f t="shared" si="0"/>
        <v>4.6522092591878048E-2</v>
      </c>
      <c r="Q16" s="12">
        <f t="shared" si="0"/>
        <v>6.6205672625442094E-2</v>
      </c>
      <c r="R16" s="12">
        <f t="shared" si="0"/>
        <v>7.0950020196698924E-2</v>
      </c>
      <c r="S16" s="12">
        <f t="shared" si="0"/>
        <v>6.5581151456565026E-2</v>
      </c>
      <c r="T16" s="12">
        <f t="shared" si="0"/>
        <v>5.3306213084639779E-2</v>
      </c>
      <c r="U16" s="12">
        <f t="shared" si="0"/>
        <v>3.7228192003282125E-2</v>
      </c>
      <c r="V16" s="12">
        <f t="shared" si="0"/>
        <v>2.2412354345304267E-2</v>
      </c>
    </row>
    <row r="43" spans="10:10">
      <c r="J43" t="s">
        <v>94</v>
      </c>
    </row>
  </sheetData>
  <pageMargins left="0.7" right="0.7" top="0.78740157499999996" bottom="0.78740157499999996" header="0.3" footer="0.3"/>
  <pageSetup paperSize="9" orientation="portrait" r:id="rId1"/>
  <ignoredErrors>
    <ignoredError sqref="K14:M16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0.36968000000000001</v>
      </c>
      <c r="C8" s="25">
        <f>'Kraft-Leiter'!I12</f>
        <v>0.8</v>
      </c>
      <c r="E8" s="4" t="s">
        <v>70</v>
      </c>
      <c r="F8" s="6">
        <f>-Leiterort_x1</f>
        <v>-0.36968000000000001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0.77613125630222335</v>
      </c>
      <c r="C10" s="1"/>
      <c r="E10" s="4" t="s">
        <v>9</v>
      </c>
      <c r="F10" s="12">
        <f>ATANH(2*KoorK_a*Leiterort_x2/(Leiterort_x2*Leiterort_x2+Leiterort_y2*Leiterort_y2+KoorK_a*KoorK_a))</f>
        <v>-0.77613125630222335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0.43165078417363018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-4.5292687873211199E-17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4.5292687873211199E-17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5.1917932013122625</v>
      </c>
      <c r="U16" s="20">
        <f t="shared" ref="U16:W16" si="0">SUM(U20:U69)</f>
        <v>-6.2589910938123362E-17</v>
      </c>
      <c r="V16" s="21">
        <f t="shared" si="0"/>
        <v>5.1917932013122625</v>
      </c>
      <c r="W16" s="20">
        <f t="shared" si="0"/>
        <v>1.7256035803117283E-16</v>
      </c>
      <c r="X16" s="20">
        <f>SQRT(V16*V16+W16*W16)</f>
        <v>5.1917932013122625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0.46018290162284031</v>
      </c>
      <c r="E20" s="13">
        <f t="shared" ref="E20:E51" si="4">EXP($A20*Leiter_u1)</f>
        <v>2.1730490126284319</v>
      </c>
      <c r="F20" s="13">
        <f t="shared" ref="F20:F51" si="5">-Strom_1/$A20</f>
        <v>-1</v>
      </c>
      <c r="G20" s="13">
        <f t="shared" ref="G20:G51" si="6">Strom_1/$A20*COS($A20*Leiter_v1)/EXP($A20*Leiter_u1)</f>
        <v>-0.46018290162284037</v>
      </c>
      <c r="H20" s="13">
        <f t="shared" ref="H20:H51" si="7">Strom_1/$A20*SIN($A20*Leiter_v1)/EXP($A20*Leiter_u1)</f>
        <v>5.6379237089858833E-17</v>
      </c>
      <c r="I20" s="13">
        <f t="shared" ref="I20:I51" si="8">-Strom_2/$A20</f>
        <v>1</v>
      </c>
      <c r="J20" s="13">
        <f t="shared" ref="J20:J51" si="9">Strom_2/$A20*COS($A20*Leiter_v2)/EXP(-$A20*Leiter_u2)</f>
        <v>0.46018290162284037</v>
      </c>
      <c r="K20" s="13">
        <f t="shared" ref="K20:K51" si="10">Strom_2/$A20*SIN($A20*Leiter_v2)/EXP(-$A20*Leiter_u2)</f>
        <v>-5.6379237089858833E-17</v>
      </c>
      <c r="L20" s="13">
        <f t="shared" ref="L20:L51" si="11">F20+G20+I20+J20*EXP(-2*$A20*Leiter_u2)</f>
        <v>1.7128661110055918</v>
      </c>
      <c r="M20" s="13">
        <f t="shared" ref="M20:M51" si="12">F20+G20*EXP(2*$A20*Leiter_u1)+I20+J20</f>
        <v>-1.7128661110055918</v>
      </c>
      <c r="N20" s="13">
        <f t="shared" ref="N20:N51" si="13">H20+K20*EXP(-2*$A20*Leiter_u2)</f>
        <v>-2.098515269363838E-16</v>
      </c>
      <c r="O20" s="13">
        <f t="shared" ref="O20:O51" si="14">H20*EXP(2*$A20*Leiter_u1)+K20</f>
        <v>2.098515269363838E-16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0.20382150589933234</v>
      </c>
      <c r="Q20" s="13">
        <f t="shared" ref="Q20:Q51" si="16">(M20+P20)*((Perm_mü1-1)/(Perm_mü1+1)*EXP(-2*$A20*Körper_u1))</f>
        <v>-0.20382150589933234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-2.4971160302971524E-17</v>
      </c>
      <c r="S20" s="13">
        <f t="shared" ref="S20:S51" si="18">(O20+R20)*((Perm_mü1-1)/(Perm_mü1+1)*EXP(-2*$A20*Körper_u1))</f>
        <v>2.4971160302971524E-17</v>
      </c>
      <c r="T20" s="13">
        <f t="shared" ref="T20:T51" si="19">Strom_1/Metric_h*$A20*((-(I20+J20+P20)*$B20-(K20+R20)*$C20)*$D20+((Q20*$B20+S20*$C20)*$E20))</f>
        <v>2.8000887361473046</v>
      </c>
      <c r="U20" s="13">
        <f t="shared" ref="U20:U51" si="20">Strom_1/Metric_h*$A20*((-(I20+J20+P20)*$C20+(K20+R20)*$B20)*$D20+((-Q20*$C20+S20*$B20)*$E20))</f>
        <v>-1.306130769524572E-16</v>
      </c>
      <c r="V20" s="13">
        <f t="shared" ref="V20:V51" si="21">KoorK_xu*T20-KoorK_xv*U20</f>
        <v>2.8000887361473046</v>
      </c>
      <c r="W20" s="13">
        <f t="shared" ref="W20:W51" si="22">KoorK_yu*T20+KoorK_yv*U20</f>
        <v>-3.7895318088429138E-18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0.2117683029460167</v>
      </c>
      <c r="E21" s="13">
        <f t="shared" si="4"/>
        <v>4.7221420112854036</v>
      </c>
      <c r="F21" s="13">
        <f t="shared" si="5"/>
        <v>-0.5</v>
      </c>
      <c r="G21" s="13">
        <f t="shared" si="6"/>
        <v>0.10588415147300835</v>
      </c>
      <c r="H21" s="13">
        <f t="shared" si="7"/>
        <v>-2.5944760915293293E-17</v>
      </c>
      <c r="I21" s="13">
        <f t="shared" si="8"/>
        <v>0.5</v>
      </c>
      <c r="J21" s="13">
        <f t="shared" si="9"/>
        <v>-0.10588415147300835</v>
      </c>
      <c r="K21" s="13">
        <f t="shared" si="10"/>
        <v>2.5944760915293293E-17</v>
      </c>
      <c r="L21" s="13">
        <f t="shared" si="11"/>
        <v>-2.2551868541696929</v>
      </c>
      <c r="M21" s="13">
        <f t="shared" si="12"/>
        <v>2.2551868541696929</v>
      </c>
      <c r="N21" s="13">
        <f t="shared" si="13"/>
        <v>5.5258773798324612E-16</v>
      </c>
      <c r="O21" s="13">
        <f t="shared" si="14"/>
        <v>-5.5258773798324612E-16</v>
      </c>
      <c r="P21" s="13">
        <f t="shared" si="15"/>
        <v>-4.0483758844633476E-2</v>
      </c>
      <c r="Q21" s="13">
        <f t="shared" si="16"/>
        <v>4.0483758844633469E-2</v>
      </c>
      <c r="R21" s="13">
        <f t="shared" si="17"/>
        <v>9.9197229194791763E-18</v>
      </c>
      <c r="S21" s="13">
        <f t="shared" si="18"/>
        <v>-9.9197229194791732E-18</v>
      </c>
      <c r="T21" s="13">
        <f t="shared" si="19"/>
        <v>0.538778082557265</v>
      </c>
      <c r="U21" s="13">
        <f t="shared" si="20"/>
        <v>1.2021180948373814E-16</v>
      </c>
      <c r="V21" s="13">
        <f t="shared" si="21"/>
        <v>0.538778082557265</v>
      </c>
      <c r="W21" s="13">
        <f t="shared" si="22"/>
        <v>1.4461451700993157E-16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9.7452152121442648E-2</v>
      </c>
      <c r="E22" s="13">
        <f t="shared" si="4"/>
        <v>10.261446035114984</v>
      </c>
      <c r="F22" s="13">
        <f t="shared" si="5"/>
        <v>-0.33333333333333331</v>
      </c>
      <c r="G22" s="13">
        <f t="shared" si="6"/>
        <v>-3.2484050707147549E-2</v>
      </c>
      <c r="H22" s="13">
        <f t="shared" si="7"/>
        <v>1.1939335359910526E-17</v>
      </c>
      <c r="I22" s="13">
        <f t="shared" si="8"/>
        <v>0.33333333333333331</v>
      </c>
      <c r="J22" s="13">
        <f t="shared" si="9"/>
        <v>3.2484050707147549E-2</v>
      </c>
      <c r="K22" s="13">
        <f t="shared" si="10"/>
        <v>-1.1939335359910526E-17</v>
      </c>
      <c r="L22" s="13">
        <f t="shared" si="11"/>
        <v>3.387997960997847</v>
      </c>
      <c r="M22" s="13">
        <f t="shared" si="12"/>
        <v>-3.387997960997847</v>
      </c>
      <c r="N22" s="13">
        <f t="shared" si="13"/>
        <v>-1.2452401401450203E-15</v>
      </c>
      <c r="O22" s="13">
        <f t="shared" si="14"/>
        <v>1.2452401401450203E-15</v>
      </c>
      <c r="P22" s="13">
        <f t="shared" si="15"/>
        <v>8.3608949872043432E-3</v>
      </c>
      <c r="Q22" s="13">
        <f t="shared" si="16"/>
        <v>-8.3608949872043432E-3</v>
      </c>
      <c r="R22" s="13">
        <f t="shared" si="17"/>
        <v>-3.0730012725679884E-18</v>
      </c>
      <c r="S22" s="13">
        <f t="shared" si="18"/>
        <v>3.0730012725679881E-18</v>
      </c>
      <c r="T22" s="13">
        <f t="shared" si="19"/>
        <v>0.84971015298071073</v>
      </c>
      <c r="U22" s="13">
        <f t="shared" si="20"/>
        <v>-8.2979128946337992E-17</v>
      </c>
      <c r="V22" s="13">
        <f t="shared" si="21"/>
        <v>0.84971015298071073</v>
      </c>
      <c r="W22" s="13">
        <f t="shared" si="22"/>
        <v>-4.4493472204684121E-17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4.4845814132635907E-2</v>
      </c>
      <c r="E23" s="13">
        <f t="shared" si="4"/>
        <v>22.298625174746554</v>
      </c>
      <c r="F23" s="13">
        <f t="shared" si="5"/>
        <v>-0.25</v>
      </c>
      <c r="G23" s="13">
        <f t="shared" si="6"/>
        <v>1.1211453533158978E-2</v>
      </c>
      <c r="H23" s="13">
        <f t="shared" si="7"/>
        <v>-5.4942779893718042E-18</v>
      </c>
      <c r="I23" s="13">
        <f t="shared" si="8"/>
        <v>0.25</v>
      </c>
      <c r="J23" s="13">
        <f t="shared" si="9"/>
        <v>-1.1211453533158978E-2</v>
      </c>
      <c r="K23" s="13">
        <f t="shared" si="10"/>
        <v>5.4942779893718042E-18</v>
      </c>
      <c r="L23" s="13">
        <f t="shared" si="11"/>
        <v>-5.5634448401534806</v>
      </c>
      <c r="M23" s="13">
        <f t="shared" si="12"/>
        <v>5.5634448401534806</v>
      </c>
      <c r="N23" s="13">
        <f t="shared" si="13"/>
        <v>2.7264183399533481E-15</v>
      </c>
      <c r="O23" s="13">
        <f t="shared" si="14"/>
        <v>-2.7264183399533481E-15</v>
      </c>
      <c r="P23" s="13">
        <f t="shared" si="15"/>
        <v>-1.8620806878289061E-3</v>
      </c>
      <c r="Q23" s="13">
        <f t="shared" si="16"/>
        <v>1.8620806878289059E-3</v>
      </c>
      <c r="R23" s="13">
        <f t="shared" si="17"/>
        <v>9.1253011104350569E-19</v>
      </c>
      <c r="S23" s="13">
        <f t="shared" si="18"/>
        <v>-9.1253011104350569E-19</v>
      </c>
      <c r="T23" s="13">
        <f t="shared" si="19"/>
        <v>0.28631180749274426</v>
      </c>
      <c r="U23" s="13">
        <f t="shared" si="20"/>
        <v>5.091410177688225E-17</v>
      </c>
      <c r="V23" s="13">
        <f t="shared" si="21"/>
        <v>0.28631180749274426</v>
      </c>
      <c r="W23" s="13">
        <f t="shared" si="22"/>
        <v>6.3881933108066052E-17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2.0637276873194971E-2</v>
      </c>
      <c r="E24" s="13">
        <f t="shared" si="4"/>
        <v>48.456005418954504</v>
      </c>
      <c r="F24" s="13">
        <f t="shared" si="5"/>
        <v>-0.2</v>
      </c>
      <c r="G24" s="13">
        <f t="shared" si="6"/>
        <v>-4.1274553746389947E-3</v>
      </c>
      <c r="H24" s="13">
        <f t="shared" si="7"/>
        <v>2.5283727874716216E-18</v>
      </c>
      <c r="I24" s="13">
        <f t="shared" si="8"/>
        <v>0.2</v>
      </c>
      <c r="J24" s="13">
        <f t="shared" si="9"/>
        <v>4.1274553746389947E-3</v>
      </c>
      <c r="K24" s="13">
        <f t="shared" si="10"/>
        <v>-2.5283727874716216E-18</v>
      </c>
      <c r="L24" s="13">
        <f t="shared" si="11"/>
        <v>9.6870736284162611</v>
      </c>
      <c r="M24" s="13">
        <f t="shared" si="12"/>
        <v>-9.6870736284162611</v>
      </c>
      <c r="N24" s="13">
        <f t="shared" si="13"/>
        <v>-5.9340516442201108E-15</v>
      </c>
      <c r="O24" s="13">
        <f t="shared" si="14"/>
        <v>5.9340516442201108E-15</v>
      </c>
      <c r="P24" s="13">
        <f t="shared" si="15"/>
        <v>4.3892508468348359E-4</v>
      </c>
      <c r="Q24" s="13">
        <f t="shared" si="16"/>
        <v>-4.3892508468348343E-4</v>
      </c>
      <c r="R24" s="13">
        <f t="shared" si="17"/>
        <v>-2.6887419466030257E-19</v>
      </c>
      <c r="S24" s="13">
        <f t="shared" si="18"/>
        <v>2.6887419466030247E-19</v>
      </c>
      <c r="T24" s="13">
        <f t="shared" si="19"/>
        <v>0.29526471686161643</v>
      </c>
      <c r="U24" s="13">
        <f t="shared" si="20"/>
        <v>-2.9287248861507824E-17</v>
      </c>
      <c r="V24" s="13">
        <f t="shared" si="21"/>
        <v>0.29526471686161643</v>
      </c>
      <c r="W24" s="13">
        <f t="shared" si="22"/>
        <v>-1.5913916200722552E-17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9.4969219531007999E-3</v>
      </c>
      <c r="E25" s="13">
        <f t="shared" si="4"/>
        <v>105.29727473157703</v>
      </c>
      <c r="F25" s="13">
        <f t="shared" si="5"/>
        <v>-0.16666666666666666</v>
      </c>
      <c r="G25" s="13">
        <f t="shared" si="6"/>
        <v>1.5828203255167997E-3</v>
      </c>
      <c r="H25" s="13">
        <f t="shared" si="7"/>
        <v>-1.1635139257229198E-18</v>
      </c>
      <c r="I25" s="13">
        <f t="shared" si="8"/>
        <v>0.16666666666666666</v>
      </c>
      <c r="J25" s="13">
        <f t="shared" si="9"/>
        <v>-1.5828203255167997E-3</v>
      </c>
      <c r="K25" s="13">
        <f t="shared" si="10"/>
        <v>1.1635139257229198E-18</v>
      </c>
      <c r="L25" s="13">
        <f t="shared" si="11"/>
        <v>-17.547962968270653</v>
      </c>
      <c r="M25" s="13">
        <f t="shared" si="12"/>
        <v>17.547962968270653</v>
      </c>
      <c r="N25" s="13">
        <f t="shared" si="13"/>
        <v>1.2899315830422284E-14</v>
      </c>
      <c r="O25" s="13">
        <f t="shared" si="14"/>
        <v>-1.2899315830422284E-14</v>
      </c>
      <c r="P25" s="13">
        <f t="shared" si="15"/>
        <v>-1.0761155647061401E-4</v>
      </c>
      <c r="Q25" s="13">
        <f t="shared" si="16"/>
        <v>1.07611556470614E-4</v>
      </c>
      <c r="R25" s="13">
        <f t="shared" si="17"/>
        <v>7.9104079284170671E-20</v>
      </c>
      <c r="S25" s="13">
        <f t="shared" si="18"/>
        <v>-7.9104079284170671E-20</v>
      </c>
      <c r="T25" s="13">
        <f t="shared" si="19"/>
        <v>0.13572690088547987</v>
      </c>
      <c r="U25" s="13">
        <f t="shared" si="20"/>
        <v>1.6172989393966676E-17</v>
      </c>
      <c r="V25" s="13">
        <f t="shared" si="21"/>
        <v>0.13572690088547987</v>
      </c>
      <c r="W25" s="13">
        <f t="shared" si="22"/>
        <v>2.2320425551770987E-17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4.370321100863577E-3</v>
      </c>
      <c r="E26" s="13">
        <f t="shared" si="4"/>
        <v>228.81613888791821</v>
      </c>
      <c r="F26" s="13">
        <f t="shared" si="5"/>
        <v>-0.14285714285714285</v>
      </c>
      <c r="G26" s="13">
        <f t="shared" si="6"/>
        <v>-6.2433158583765388E-4</v>
      </c>
      <c r="H26" s="13">
        <f t="shared" si="7"/>
        <v>5.3542921441775511E-19</v>
      </c>
      <c r="I26" s="13">
        <f t="shared" si="8"/>
        <v>0.14285714285714285</v>
      </c>
      <c r="J26" s="13">
        <f t="shared" si="9"/>
        <v>6.2433158583765388E-4</v>
      </c>
      <c r="K26" s="13">
        <f t="shared" si="10"/>
        <v>-5.3542921441775511E-19</v>
      </c>
      <c r="L26" s="13">
        <f t="shared" si="11"/>
        <v>32.687395509545333</v>
      </c>
      <c r="M26" s="13">
        <f t="shared" si="12"/>
        <v>-32.687395509545333</v>
      </c>
      <c r="N26" s="13">
        <f t="shared" si="13"/>
        <v>-2.8032838472454503E-14</v>
      </c>
      <c r="O26" s="13">
        <f t="shared" si="14"/>
        <v>2.8032838472454503E-14</v>
      </c>
      <c r="P26" s="13">
        <f t="shared" si="15"/>
        <v>2.7128901713457891E-5</v>
      </c>
      <c r="Q26" s="13">
        <f t="shared" si="16"/>
        <v>-2.7128901713457888E-5</v>
      </c>
      <c r="R26" s="13">
        <f t="shared" si="17"/>
        <v>-2.3265852412327526E-20</v>
      </c>
      <c r="S26" s="13">
        <f t="shared" si="18"/>
        <v>2.3265852412327523E-20</v>
      </c>
      <c r="T26" s="13">
        <f t="shared" si="19"/>
        <v>0.11083720056124721</v>
      </c>
      <c r="U26" s="13">
        <f t="shared" si="20"/>
        <v>-8.6829553851028499E-18</v>
      </c>
      <c r="V26" s="13">
        <f t="shared" si="21"/>
        <v>0.11083720056124721</v>
      </c>
      <c r="W26" s="13">
        <f t="shared" si="22"/>
        <v>-3.6628406553417704E-18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2.0111470452189267E-3</v>
      </c>
      <c r="E27" s="13">
        <f t="shared" si="4"/>
        <v>497.22868468384087</v>
      </c>
      <c r="F27" s="13">
        <f t="shared" si="5"/>
        <v>-0.125</v>
      </c>
      <c r="G27" s="13">
        <f t="shared" si="6"/>
        <v>2.5139338065236584E-4</v>
      </c>
      <c r="H27" s="13">
        <f t="shared" si="7"/>
        <v>-2.4639536950440049E-19</v>
      </c>
      <c r="I27" s="13">
        <f t="shared" si="8"/>
        <v>0.125</v>
      </c>
      <c r="J27" s="13">
        <f t="shared" si="9"/>
        <v>-2.5139338065236584E-4</v>
      </c>
      <c r="K27" s="13">
        <f t="shared" si="10"/>
        <v>2.4639536950440049E-19</v>
      </c>
      <c r="L27" s="13">
        <f t="shared" si="11"/>
        <v>-62.153334192099457</v>
      </c>
      <c r="M27" s="13">
        <f t="shared" si="12"/>
        <v>62.153334192099457</v>
      </c>
      <c r="N27" s="13">
        <f t="shared" si="13"/>
        <v>6.0917649082295807E-14</v>
      </c>
      <c r="O27" s="13">
        <f t="shared" si="14"/>
        <v>-6.0917649082295807E-14</v>
      </c>
      <c r="P27" s="13">
        <f t="shared" si="15"/>
        <v>-6.9812634098435501E-6</v>
      </c>
      <c r="Q27" s="13">
        <f t="shared" si="16"/>
        <v>6.9812634098435484E-6</v>
      </c>
      <c r="R27" s="13">
        <f t="shared" si="17"/>
        <v>6.8424672639039286E-21</v>
      </c>
      <c r="S27" s="13">
        <f t="shared" si="18"/>
        <v>-6.8424672639039271E-21</v>
      </c>
      <c r="T27" s="13">
        <f t="shared" si="19"/>
        <v>5.9685482608313904E-2</v>
      </c>
      <c r="U27" s="13">
        <f t="shared" si="20"/>
        <v>4.5665686900323196E-18</v>
      </c>
      <c r="V27" s="13">
        <f t="shared" si="21"/>
        <v>5.9685482608313904E-2</v>
      </c>
      <c r="W27" s="13">
        <f t="shared" si="22"/>
        <v>7.2698846243726569E-18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9.2549548285904726E-4</v>
      </c>
      <c r="E28" s="13">
        <f t="shared" si="4"/>
        <v>1080.5023023027545</v>
      </c>
      <c r="F28" s="13">
        <f t="shared" si="5"/>
        <v>-0.1111111111111111</v>
      </c>
      <c r="G28" s="13">
        <f t="shared" si="6"/>
        <v>-1.0283283142878302E-4</v>
      </c>
      <c r="H28" s="13">
        <f t="shared" si="7"/>
        <v>1.1338693608496689E-19</v>
      </c>
      <c r="I28" s="13">
        <f t="shared" si="8"/>
        <v>0.1111111111111111</v>
      </c>
      <c r="J28" s="13">
        <f t="shared" si="9"/>
        <v>1.0283283142878302E-4</v>
      </c>
      <c r="K28" s="13">
        <f t="shared" si="10"/>
        <v>-1.1338693608496689E-19</v>
      </c>
      <c r="L28" s="13">
        <f t="shared" si="11"/>
        <v>120.05570853414126</v>
      </c>
      <c r="M28" s="13">
        <f t="shared" si="12"/>
        <v>-120.05570853414126</v>
      </c>
      <c r="N28" s="13">
        <f t="shared" si="13"/>
        <v>-1.3237745923220652E-13</v>
      </c>
      <c r="O28" s="13">
        <f t="shared" si="14"/>
        <v>1.3237745923220652E-13</v>
      </c>
      <c r="P28" s="13">
        <f t="shared" si="15"/>
        <v>1.8250292883686203E-6</v>
      </c>
      <c r="Q28" s="13">
        <f t="shared" si="16"/>
        <v>-1.8250292883686201E-6</v>
      </c>
      <c r="R28" s="13">
        <f t="shared" si="17"/>
        <v>-2.0123386315270143E-21</v>
      </c>
      <c r="S28" s="13">
        <f t="shared" si="18"/>
        <v>2.0123386315270143E-21</v>
      </c>
      <c r="T28" s="13">
        <f t="shared" si="19"/>
        <v>4.3261597202181486E-2</v>
      </c>
      <c r="U28" s="13">
        <f t="shared" si="20"/>
        <v>-2.3641389340189866E-18</v>
      </c>
      <c r="V28" s="13">
        <f t="shared" si="21"/>
        <v>4.3261597202181486E-2</v>
      </c>
      <c r="W28" s="13">
        <f t="shared" si="22"/>
        <v>-4.0470491504399355E-19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4.2589719674090802E-4</v>
      </c>
      <c r="E29" s="13">
        <f t="shared" si="4"/>
        <v>2347.9844611617482</v>
      </c>
      <c r="F29" s="13">
        <f t="shared" si="5"/>
        <v>-0.1</v>
      </c>
      <c r="G29" s="13">
        <f t="shared" si="6"/>
        <v>4.2589719674090803E-5</v>
      </c>
      <c r="H29" s="13">
        <f t="shared" si="7"/>
        <v>-5.2178729253703603E-20</v>
      </c>
      <c r="I29" s="13">
        <f t="shared" si="8"/>
        <v>0.1</v>
      </c>
      <c r="J29" s="13">
        <f t="shared" si="9"/>
        <v>-4.2589719674090803E-5</v>
      </c>
      <c r="K29" s="13">
        <f t="shared" si="10"/>
        <v>5.2178729253703603E-20</v>
      </c>
      <c r="L29" s="13">
        <f t="shared" si="11"/>
        <v>-234.79840352645513</v>
      </c>
      <c r="M29" s="13">
        <f t="shared" si="12"/>
        <v>234.79840352645513</v>
      </c>
      <c r="N29" s="13">
        <f t="shared" si="13"/>
        <v>2.876629012954472E-13</v>
      </c>
      <c r="O29" s="13">
        <f t="shared" si="14"/>
        <v>-2.876629012954472E-13</v>
      </c>
      <c r="P29" s="13">
        <f t="shared" si="15"/>
        <v>-4.8305830853059482E-7</v>
      </c>
      <c r="Q29" s="13">
        <f t="shared" si="16"/>
        <v>4.8305830853059472E-7</v>
      </c>
      <c r="R29" s="13">
        <f t="shared" si="17"/>
        <v>5.9181814032702967E-22</v>
      </c>
      <c r="S29" s="13">
        <f t="shared" si="18"/>
        <v>-5.9181814032702958E-22</v>
      </c>
      <c r="T29" s="13">
        <f t="shared" si="19"/>
        <v>2.528993499354127E-2</v>
      </c>
      <c r="U29" s="13">
        <f t="shared" si="20"/>
        <v>1.2088181272182024E-18</v>
      </c>
      <c r="V29" s="13">
        <f t="shared" si="21"/>
        <v>2.528993499354127E-2</v>
      </c>
      <c r="W29" s="13">
        <f t="shared" si="22"/>
        <v>2.3542672592144686E-18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1.9599060778926474E-4</v>
      </c>
      <c r="E30" s="13">
        <f t="shared" si="4"/>
        <v>5102.2853149944376</v>
      </c>
      <c r="F30" s="13">
        <f t="shared" si="5"/>
        <v>-9.0909090909090912E-2</v>
      </c>
      <c r="G30" s="13">
        <f t="shared" si="6"/>
        <v>-1.7817327980842252E-5</v>
      </c>
      <c r="H30" s="13">
        <f t="shared" si="7"/>
        <v>8.7311623868175079E-20</v>
      </c>
      <c r="I30" s="13">
        <f t="shared" si="8"/>
        <v>9.0909090909090912E-2</v>
      </c>
      <c r="J30" s="13">
        <f t="shared" si="9"/>
        <v>1.7817327980842252E-5</v>
      </c>
      <c r="K30" s="13">
        <f t="shared" si="10"/>
        <v>-8.7311623868175079E-20</v>
      </c>
      <c r="L30" s="13">
        <f t="shared" si="11"/>
        <v>463.84410172762091</v>
      </c>
      <c r="M30" s="13">
        <f t="shared" si="12"/>
        <v>-463.84410172762091</v>
      </c>
      <c r="N30" s="13">
        <f t="shared" si="13"/>
        <v>-2.2730109580437284E-12</v>
      </c>
      <c r="O30" s="13">
        <f t="shared" si="14"/>
        <v>2.2730109580437284E-12</v>
      </c>
      <c r="P30" s="13">
        <f t="shared" si="15"/>
        <v>1.2914983137969584E-7</v>
      </c>
      <c r="Q30" s="13">
        <f t="shared" si="16"/>
        <v>-1.2914983137969584E-7</v>
      </c>
      <c r="R30" s="13">
        <f t="shared" si="17"/>
        <v>-6.3288286056062109E-22</v>
      </c>
      <c r="S30" s="13">
        <f t="shared" si="18"/>
        <v>6.3288286056062109E-22</v>
      </c>
      <c r="T30" s="13">
        <f t="shared" si="19"/>
        <v>1.7246769241256999E-2</v>
      </c>
      <c r="U30" s="13">
        <f t="shared" si="20"/>
        <v>-2.2250112770873523E-18</v>
      </c>
      <c r="V30" s="13">
        <f t="shared" si="21"/>
        <v>1.7246769241256999E-2</v>
      </c>
      <c r="W30" s="13">
        <f t="shared" si="22"/>
        <v>-1.4438587410217993E-18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9.0191526583287897E-5</v>
      </c>
      <c r="E31" s="13">
        <f t="shared" si="4"/>
        <v>11087.516065897211</v>
      </c>
      <c r="F31" s="13">
        <f t="shared" si="5"/>
        <v>-8.3333333333333329E-2</v>
      </c>
      <c r="G31" s="13">
        <f t="shared" si="6"/>
        <v>7.5159605486073245E-6</v>
      </c>
      <c r="H31" s="13">
        <f t="shared" si="7"/>
        <v>-1.104980094393649E-20</v>
      </c>
      <c r="I31" s="13">
        <f t="shared" si="8"/>
        <v>8.3333333333333329E-2</v>
      </c>
      <c r="J31" s="13">
        <f t="shared" si="9"/>
        <v>-7.5159605486073245E-6</v>
      </c>
      <c r="K31" s="13">
        <f t="shared" si="10"/>
        <v>1.104980094393649E-20</v>
      </c>
      <c r="L31" s="13">
        <f t="shared" si="11"/>
        <v>-923.95966464214041</v>
      </c>
      <c r="M31" s="13">
        <f t="shared" si="12"/>
        <v>923.95966464214041</v>
      </c>
      <c r="N31" s="13">
        <f t="shared" si="13"/>
        <v>1.3583853066410459E-12</v>
      </c>
      <c r="O31" s="13">
        <f t="shared" si="14"/>
        <v>-1.3583853066410459E-12</v>
      </c>
      <c r="P31" s="13">
        <f t="shared" si="15"/>
        <v>-3.4817068771269935E-8</v>
      </c>
      <c r="Q31" s="13">
        <f t="shared" si="16"/>
        <v>3.4817068771269935E-8</v>
      </c>
      <c r="R31" s="13">
        <f t="shared" si="17"/>
        <v>5.1187293611482226E-23</v>
      </c>
      <c r="S31" s="13">
        <f t="shared" si="18"/>
        <v>-5.1187293611482226E-23</v>
      </c>
      <c r="T31" s="13">
        <f t="shared" si="19"/>
        <v>1.052293781125248E-2</v>
      </c>
      <c r="U31" s="13">
        <f t="shared" si="20"/>
        <v>3.071872360456588E-19</v>
      </c>
      <c r="V31" s="13">
        <f t="shared" si="21"/>
        <v>1.052293781125248E-2</v>
      </c>
      <c r="W31" s="13">
        <f t="shared" si="22"/>
        <v>7.8379937383992952E-19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4.1504598404890961E-5</v>
      </c>
      <c r="E32" s="13">
        <f t="shared" si="4"/>
        <v>24093.715839499815</v>
      </c>
      <c r="F32" s="13">
        <f t="shared" si="5"/>
        <v>-7.6923076923076927E-2</v>
      </c>
      <c r="G32" s="13">
        <f t="shared" si="6"/>
        <v>-3.192661415760843E-6</v>
      </c>
      <c r="H32" s="13">
        <f t="shared" si="7"/>
        <v>-6.2576824228166273E-21</v>
      </c>
      <c r="I32" s="13">
        <f t="shared" si="8"/>
        <v>7.6923076923076927E-2</v>
      </c>
      <c r="J32" s="13">
        <f t="shared" si="9"/>
        <v>3.192661415760843E-6</v>
      </c>
      <c r="K32" s="13">
        <f t="shared" si="10"/>
        <v>6.2576824228166273E-21</v>
      </c>
      <c r="L32" s="13">
        <f t="shared" si="11"/>
        <v>1853.3627536919398</v>
      </c>
      <c r="M32" s="13">
        <f t="shared" si="12"/>
        <v>-1853.3627536919398</v>
      </c>
      <c r="N32" s="13">
        <f t="shared" si="13"/>
        <v>3.6326293385285931E-12</v>
      </c>
      <c r="O32" s="13">
        <f t="shared" si="14"/>
        <v>-3.6326293385285931E-12</v>
      </c>
      <c r="P32" s="13">
        <f t="shared" si="15"/>
        <v>9.4518541466079539E-9</v>
      </c>
      <c r="Q32" s="13">
        <f t="shared" si="16"/>
        <v>-9.4518541466079522E-9</v>
      </c>
      <c r="R32" s="13">
        <f t="shared" si="17"/>
        <v>1.8525829661821432E-23</v>
      </c>
      <c r="S32" s="13">
        <f t="shared" si="18"/>
        <v>-1.8525829661821429E-23</v>
      </c>
      <c r="T32" s="13">
        <f t="shared" si="19"/>
        <v>6.9546962029168593E-3</v>
      </c>
      <c r="U32" s="13">
        <f t="shared" si="20"/>
        <v>1.8846223493455417E-19</v>
      </c>
      <c r="V32" s="13">
        <f t="shared" si="21"/>
        <v>6.9546962029168593E-3</v>
      </c>
      <c r="W32" s="13">
        <f t="shared" si="22"/>
        <v>5.0345911930627458E-19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1.909970652465343E-5</v>
      </c>
      <c r="E33" s="13">
        <f t="shared" si="4"/>
        <v>52356.825415575084</v>
      </c>
      <c r="F33" s="13">
        <f t="shared" si="5"/>
        <v>-7.1428571428571425E-2</v>
      </c>
      <c r="G33" s="13">
        <f t="shared" si="6"/>
        <v>1.3642647517609593E-6</v>
      </c>
      <c r="H33" s="13">
        <f t="shared" si="7"/>
        <v>-2.3399975937887238E-21</v>
      </c>
      <c r="I33" s="13">
        <f t="shared" si="8"/>
        <v>7.1428571428571425E-2</v>
      </c>
      <c r="J33" s="13">
        <f t="shared" si="9"/>
        <v>-1.3642647517609593E-6</v>
      </c>
      <c r="K33" s="13">
        <f t="shared" si="10"/>
        <v>2.3399975937887238E-21</v>
      </c>
      <c r="L33" s="13">
        <f t="shared" si="11"/>
        <v>-3739.773242605384</v>
      </c>
      <c r="M33" s="13">
        <f t="shared" si="12"/>
        <v>3739.773242605384</v>
      </c>
      <c r="N33" s="13">
        <f t="shared" si="13"/>
        <v>6.4144883738412201E-12</v>
      </c>
      <c r="O33" s="13">
        <f t="shared" si="14"/>
        <v>-6.4144883738412201E-12</v>
      </c>
      <c r="P33" s="13">
        <f t="shared" si="15"/>
        <v>-2.581185626347991E-9</v>
      </c>
      <c r="Q33" s="13">
        <f t="shared" si="16"/>
        <v>2.581185626347991E-9</v>
      </c>
      <c r="R33" s="13">
        <f t="shared" si="17"/>
        <v>4.4272698147336114E-24</v>
      </c>
      <c r="S33" s="13">
        <f t="shared" si="18"/>
        <v>-4.4272698147336114E-24</v>
      </c>
      <c r="T33" s="13">
        <f t="shared" si="19"/>
        <v>4.3389200726332454E-3</v>
      </c>
      <c r="U33" s="13">
        <f t="shared" si="20"/>
        <v>7.5894606274743937E-20</v>
      </c>
      <c r="V33" s="13">
        <f t="shared" si="21"/>
        <v>4.3389200726332454E-3</v>
      </c>
      <c r="W33" s="13">
        <f t="shared" si="22"/>
        <v>2.7241595883133237E-19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8.7893583686597106E-6</v>
      </c>
      <c r="E34" s="13">
        <f t="shared" si="4"/>
        <v>113773.94777367463</v>
      </c>
      <c r="F34" s="13">
        <f t="shared" si="5"/>
        <v>-6.6666666666666666E-2</v>
      </c>
      <c r="G34" s="13">
        <f t="shared" si="6"/>
        <v>-5.8595722457731407E-7</v>
      </c>
      <c r="H34" s="13">
        <f t="shared" si="7"/>
        <v>3.1585651294479598E-21</v>
      </c>
      <c r="I34" s="13">
        <f t="shared" si="8"/>
        <v>6.6666666666666666E-2</v>
      </c>
      <c r="J34" s="13">
        <f t="shared" si="9"/>
        <v>5.8595722457731407E-7</v>
      </c>
      <c r="K34" s="13">
        <f t="shared" si="10"/>
        <v>-3.1585651294479598E-21</v>
      </c>
      <c r="L34" s="13">
        <f t="shared" si="11"/>
        <v>7584.9298509923519</v>
      </c>
      <c r="M34" s="13">
        <f t="shared" si="12"/>
        <v>-7584.9298509923519</v>
      </c>
      <c r="N34" s="13">
        <f t="shared" si="13"/>
        <v>-4.0886081665663097E-11</v>
      </c>
      <c r="O34" s="13">
        <f t="shared" si="14"/>
        <v>4.0886081665663097E-11</v>
      </c>
      <c r="P34" s="13">
        <f t="shared" si="15"/>
        <v>7.0850500779227373E-10</v>
      </c>
      <c r="Q34" s="13">
        <f t="shared" si="16"/>
        <v>-7.0850500779227352E-10</v>
      </c>
      <c r="R34" s="13">
        <f t="shared" si="17"/>
        <v>-3.8191511560698522E-24</v>
      </c>
      <c r="S34" s="13">
        <f t="shared" si="18"/>
        <v>3.8191511560698507E-24</v>
      </c>
      <c r="T34" s="13">
        <f t="shared" si="19"/>
        <v>2.8215646922910651E-3</v>
      </c>
      <c r="U34" s="13">
        <f t="shared" si="20"/>
        <v>-1.0976112792757095E-19</v>
      </c>
      <c r="V34" s="13">
        <f t="shared" si="21"/>
        <v>2.8215646922910651E-3</v>
      </c>
      <c r="W34" s="13">
        <f t="shared" si="22"/>
        <v>1.8035120994441453E-20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4.0447124374928196E-6</v>
      </c>
      <c r="E35" s="13">
        <f t="shared" si="4"/>
        <v>247236.36487242245</v>
      </c>
      <c r="F35" s="13">
        <f t="shared" si="5"/>
        <v>-6.25E-2</v>
      </c>
      <c r="G35" s="13">
        <f t="shared" si="6"/>
        <v>2.5279452734330122E-7</v>
      </c>
      <c r="H35" s="13">
        <f t="shared" si="7"/>
        <v>-4.9553731933440067E-22</v>
      </c>
      <c r="I35" s="13">
        <f t="shared" si="8"/>
        <v>6.25E-2</v>
      </c>
      <c r="J35" s="13">
        <f t="shared" si="9"/>
        <v>-2.5279452734330122E-7</v>
      </c>
      <c r="K35" s="13">
        <f t="shared" si="10"/>
        <v>4.9553731933440067E-22</v>
      </c>
      <c r="L35" s="13">
        <f t="shared" si="11"/>
        <v>-15452.272804273609</v>
      </c>
      <c r="M35" s="13">
        <f t="shared" si="12"/>
        <v>15452.272804273609</v>
      </c>
      <c r="N35" s="13">
        <f t="shared" si="13"/>
        <v>3.0290125041571681E-11</v>
      </c>
      <c r="O35" s="13">
        <f t="shared" si="14"/>
        <v>-3.0290125041571681E-11</v>
      </c>
      <c r="P35" s="13">
        <f t="shared" si="15"/>
        <v>-1.9534446497329223E-10</v>
      </c>
      <c r="Q35" s="13">
        <f t="shared" si="16"/>
        <v>1.9534446497329218E-10</v>
      </c>
      <c r="R35" s="13">
        <f t="shared" si="17"/>
        <v>3.8292155109916803E-25</v>
      </c>
      <c r="S35" s="13">
        <f t="shared" si="18"/>
        <v>-3.8292155109916794E-25</v>
      </c>
      <c r="T35" s="13">
        <f t="shared" si="19"/>
        <v>1.7808270453940904E-3</v>
      </c>
      <c r="U35" s="13">
        <f t="shared" si="20"/>
        <v>1.8368082255495581E-20</v>
      </c>
      <c r="V35" s="13">
        <f t="shared" si="21"/>
        <v>1.7808270453940904E-3</v>
      </c>
      <c r="W35" s="13">
        <f t="shared" si="22"/>
        <v>9.9026525778703031E-20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1.8613075057154369E-6</v>
      </c>
      <c r="E36" s="13">
        <f t="shared" si="4"/>
        <v>537256.73857186036</v>
      </c>
      <c r="F36" s="13">
        <f t="shared" si="5"/>
        <v>-5.8823529411764705E-2</v>
      </c>
      <c r="G36" s="13">
        <f t="shared" si="6"/>
        <v>-1.0948867680679041E-7</v>
      </c>
      <c r="H36" s="13">
        <f t="shared" si="7"/>
        <v>-1.6094411829154293E-22</v>
      </c>
      <c r="I36" s="13">
        <f t="shared" si="8"/>
        <v>5.8823529411764705E-2</v>
      </c>
      <c r="J36" s="13">
        <f t="shared" si="9"/>
        <v>1.0948867680679041E-7</v>
      </c>
      <c r="K36" s="13">
        <f t="shared" si="10"/>
        <v>1.6094411829154293E-22</v>
      </c>
      <c r="L36" s="13">
        <f t="shared" si="11"/>
        <v>31603.33756294112</v>
      </c>
      <c r="M36" s="13">
        <f t="shared" si="12"/>
        <v>-31603.33756294112</v>
      </c>
      <c r="N36" s="13">
        <f t="shared" si="13"/>
        <v>4.6455683340782731E-11</v>
      </c>
      <c r="O36" s="13">
        <f t="shared" si="14"/>
        <v>-4.6455683340782731E-11</v>
      </c>
      <c r="P36" s="13">
        <f t="shared" si="15"/>
        <v>5.4070337561046095E-11</v>
      </c>
      <c r="Q36" s="13">
        <f t="shared" si="16"/>
        <v>-5.4070337561046095E-11</v>
      </c>
      <c r="R36" s="13">
        <f t="shared" si="17"/>
        <v>7.948130398767364E-26</v>
      </c>
      <c r="S36" s="13">
        <f t="shared" si="18"/>
        <v>-7.948130398767364E-26</v>
      </c>
      <c r="T36" s="13">
        <f t="shared" si="19"/>
        <v>1.1483945674206357E-3</v>
      </c>
      <c r="U36" s="13">
        <f t="shared" si="20"/>
        <v>6.338573011501277E-21</v>
      </c>
      <c r="V36" s="13">
        <f t="shared" si="21"/>
        <v>1.1483945674206357E-3</v>
      </c>
      <c r="W36" s="13">
        <f t="shared" si="22"/>
        <v>5.8352449708975523E-20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8.5654188879250116E-7</v>
      </c>
      <c r="E37" s="13">
        <f t="shared" si="4"/>
        <v>1167485.2252815529</v>
      </c>
      <c r="F37" s="13">
        <f t="shared" si="5"/>
        <v>-5.5555555555555552E-2</v>
      </c>
      <c r="G37" s="13">
        <f t="shared" si="6"/>
        <v>4.7585660488472285E-8</v>
      </c>
      <c r="H37" s="13">
        <f t="shared" si="7"/>
        <v>-1.0493909716186438E-22</v>
      </c>
      <c r="I37" s="13">
        <f t="shared" si="8"/>
        <v>5.5555555555555552E-2</v>
      </c>
      <c r="J37" s="13">
        <f t="shared" si="9"/>
        <v>-4.7585660488472285E-8</v>
      </c>
      <c r="K37" s="13">
        <f t="shared" si="10"/>
        <v>1.0493909716186438E-22</v>
      </c>
      <c r="L37" s="13">
        <f t="shared" si="11"/>
        <v>-64860.290293372018</v>
      </c>
      <c r="M37" s="13">
        <f t="shared" si="12"/>
        <v>64860.290293372018</v>
      </c>
      <c r="N37" s="13">
        <f t="shared" si="13"/>
        <v>1.4303427198812872E-10</v>
      </c>
      <c r="O37" s="13">
        <f t="shared" si="14"/>
        <v>-1.4303427198812872E-10</v>
      </c>
      <c r="P37" s="13">
        <f t="shared" si="15"/>
        <v>-1.5018356410049868E-11</v>
      </c>
      <c r="Q37" s="13">
        <f t="shared" si="16"/>
        <v>1.5018356410049865E-11</v>
      </c>
      <c r="R37" s="13">
        <f t="shared" si="17"/>
        <v>3.3119489071871214E-26</v>
      </c>
      <c r="S37" s="13">
        <f t="shared" si="18"/>
        <v>-3.3119489071871208E-26</v>
      </c>
      <c r="T37" s="13">
        <f t="shared" si="19"/>
        <v>7.2917792874880704E-4</v>
      </c>
      <c r="U37" s="13">
        <f t="shared" si="20"/>
        <v>4.3759998085715358E-21</v>
      </c>
      <c r="V37" s="13">
        <f t="shared" si="21"/>
        <v>7.2917792874880704E-4</v>
      </c>
      <c r="W37" s="13">
        <f t="shared" si="22"/>
        <v>3.740242813942589E-20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3.9416593174604137E-7</v>
      </c>
      <c r="E38" s="13">
        <f t="shared" si="4"/>
        <v>2537002.6160563612</v>
      </c>
      <c r="F38" s="13">
        <f t="shared" si="5"/>
        <v>-5.2631578947368418E-2</v>
      </c>
      <c r="G38" s="13">
        <f t="shared" si="6"/>
        <v>-2.0745575355054807E-8</v>
      </c>
      <c r="H38" s="13">
        <f t="shared" si="7"/>
        <v>1.2199426756411767E-22</v>
      </c>
      <c r="I38" s="13">
        <f t="shared" si="8"/>
        <v>5.2631578947368418E-2</v>
      </c>
      <c r="J38" s="13">
        <f t="shared" si="9"/>
        <v>2.0745575355054807E-8</v>
      </c>
      <c r="K38" s="13">
        <f t="shared" si="10"/>
        <v>-1.2199426756411767E-22</v>
      </c>
      <c r="L38" s="13">
        <f t="shared" si="11"/>
        <v>133526.4534766298</v>
      </c>
      <c r="M38" s="13">
        <f t="shared" si="12"/>
        <v>-133526.4534766298</v>
      </c>
      <c r="N38" s="13">
        <f t="shared" si="13"/>
        <v>-7.852017412641508E-10</v>
      </c>
      <c r="O38" s="13">
        <f t="shared" si="14"/>
        <v>7.852017412641508E-10</v>
      </c>
      <c r="P38" s="13">
        <f t="shared" si="15"/>
        <v>4.1843520840524397E-12</v>
      </c>
      <c r="Q38" s="13">
        <f t="shared" si="16"/>
        <v>-4.1843520840524397E-12</v>
      </c>
      <c r="R38" s="13">
        <f t="shared" si="17"/>
        <v>-2.4606064618014456E-26</v>
      </c>
      <c r="S38" s="13">
        <f t="shared" si="18"/>
        <v>2.4606064618014453E-26</v>
      </c>
      <c r="T38" s="13">
        <f t="shared" si="19"/>
        <v>4.6818563752903925E-4</v>
      </c>
      <c r="U38" s="13">
        <f t="shared" si="20"/>
        <v>-5.3698294285635615E-21</v>
      </c>
      <c r="V38" s="13">
        <f t="shared" si="21"/>
        <v>4.6818563752903925E-4</v>
      </c>
      <c r="W38" s="13">
        <f t="shared" si="22"/>
        <v>1.5835556518759607E-20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1.8138842219176374E-7</v>
      </c>
      <c r="E39" s="13">
        <f t="shared" si="4"/>
        <v>5513031.0298570246</v>
      </c>
      <c r="F39" s="13">
        <f t="shared" si="5"/>
        <v>-0.05</v>
      </c>
      <c r="G39" s="13">
        <f t="shared" si="6"/>
        <v>9.0694211095881866E-9</v>
      </c>
      <c r="H39" s="13">
        <f t="shared" si="7"/>
        <v>-2.2222774518655178E-23</v>
      </c>
      <c r="I39" s="13">
        <f t="shared" si="8"/>
        <v>0.05</v>
      </c>
      <c r="J39" s="13">
        <f t="shared" si="9"/>
        <v>-9.0694211095881866E-9</v>
      </c>
      <c r="K39" s="13">
        <f t="shared" si="10"/>
        <v>2.2222774518655178E-23</v>
      </c>
      <c r="L39" s="13">
        <f t="shared" si="11"/>
        <v>-275651.55149284215</v>
      </c>
      <c r="M39" s="13">
        <f t="shared" si="12"/>
        <v>275651.55149284215</v>
      </c>
      <c r="N39" s="13">
        <f t="shared" si="13"/>
        <v>6.7542814480923894E-10</v>
      </c>
      <c r="O39" s="13">
        <f t="shared" si="14"/>
        <v>-6.7542814480923894E-10</v>
      </c>
      <c r="P39" s="13">
        <f t="shared" si="15"/>
        <v>-1.1690652056757263E-12</v>
      </c>
      <c r="Q39" s="13">
        <f t="shared" si="16"/>
        <v>1.1690652056757261E-12</v>
      </c>
      <c r="R39" s="13">
        <f t="shared" si="17"/>
        <v>2.8645568608420882E-27</v>
      </c>
      <c r="S39" s="13">
        <f t="shared" si="18"/>
        <v>-2.8645568608420878E-27</v>
      </c>
      <c r="T39" s="13">
        <f t="shared" si="19"/>
        <v>2.9820510335333035E-4</v>
      </c>
      <c r="U39" s="13">
        <f t="shared" si="20"/>
        <v>1.0296645035036534E-21</v>
      </c>
      <c r="V39" s="13">
        <f t="shared" si="21"/>
        <v>2.9820510335333035E-4</v>
      </c>
      <c r="W39" s="13">
        <f t="shared" si="22"/>
        <v>1.4536175171884731E-20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8.3471850444994787E-8</v>
      </c>
      <c r="E40" s="13">
        <f t="shared" si="4"/>
        <v>11980086.636020694</v>
      </c>
      <c r="F40" s="13">
        <f t="shared" si="5"/>
        <v>-4.7619047619047616E-2</v>
      </c>
      <c r="G40" s="13">
        <f t="shared" si="6"/>
        <v>-3.9748500211902276E-9</v>
      </c>
      <c r="H40" s="13">
        <f t="shared" si="7"/>
        <v>-3.8949631813581066E-24</v>
      </c>
      <c r="I40" s="13">
        <f t="shared" si="8"/>
        <v>4.7619047619047616E-2</v>
      </c>
      <c r="J40" s="13">
        <f t="shared" si="9"/>
        <v>3.9748500211902276E-9</v>
      </c>
      <c r="K40" s="13">
        <f t="shared" si="10"/>
        <v>3.8949631813581066E-24</v>
      </c>
      <c r="L40" s="13">
        <f t="shared" si="11"/>
        <v>570480.31600098149</v>
      </c>
      <c r="M40" s="13">
        <f t="shared" si="12"/>
        <v>-570480.31600098149</v>
      </c>
      <c r="N40" s="13">
        <f t="shared" si="13"/>
        <v>5.5901475896391319E-10</v>
      </c>
      <c r="O40" s="13">
        <f t="shared" si="14"/>
        <v>-5.5901475896391319E-10</v>
      </c>
      <c r="P40" s="13">
        <f t="shared" si="15"/>
        <v>3.2744347860896448E-13</v>
      </c>
      <c r="Q40" s="13">
        <f t="shared" si="16"/>
        <v>-3.2744347860896438E-13</v>
      </c>
      <c r="R40" s="13">
        <f t="shared" si="17"/>
        <v>3.208624945239664E-28</v>
      </c>
      <c r="S40" s="13">
        <f t="shared" si="18"/>
        <v>-3.2086249452396631E-28</v>
      </c>
      <c r="T40" s="13">
        <f t="shared" si="19"/>
        <v>1.910393794375361E-4</v>
      </c>
      <c r="U40" s="13">
        <f t="shared" si="20"/>
        <v>1.8949166735582134E-22</v>
      </c>
      <c r="V40" s="13">
        <f t="shared" si="21"/>
        <v>1.910393794375361E-4</v>
      </c>
      <c r="W40" s="13">
        <f t="shared" si="22"/>
        <v>8.8421786517121057E-21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3.8412318341605405E-8</v>
      </c>
      <c r="E41" s="13">
        <f t="shared" si="4"/>
        <v>26033315.435607888</v>
      </c>
      <c r="F41" s="13">
        <f t="shared" si="5"/>
        <v>-4.5454545454545456E-2</v>
      </c>
      <c r="G41" s="13">
        <f t="shared" si="6"/>
        <v>1.746014470072973E-9</v>
      </c>
      <c r="H41" s="13">
        <f t="shared" si="7"/>
        <v>-1.7112258228991308E-23</v>
      </c>
      <c r="I41" s="13">
        <f t="shared" si="8"/>
        <v>4.5454545454545456E-2</v>
      </c>
      <c r="J41" s="13">
        <f t="shared" si="9"/>
        <v>-1.746014470072973E-9</v>
      </c>
      <c r="K41" s="13">
        <f t="shared" si="10"/>
        <v>1.7112258228991308E-23</v>
      </c>
      <c r="L41" s="13">
        <f t="shared" si="11"/>
        <v>-1183332.5198003571</v>
      </c>
      <c r="M41" s="13">
        <f t="shared" si="12"/>
        <v>1183332.5198003571</v>
      </c>
      <c r="N41" s="13">
        <f t="shared" si="13"/>
        <v>1.1597550877536754E-8</v>
      </c>
      <c r="O41" s="13">
        <f t="shared" si="14"/>
        <v>-1.1597550877536754E-8</v>
      </c>
      <c r="P41" s="13">
        <f t="shared" si="15"/>
        <v>-9.1922085469503124E-14</v>
      </c>
      <c r="Q41" s="13">
        <f t="shared" si="16"/>
        <v>9.1922085469503137E-14</v>
      </c>
      <c r="R41" s="13">
        <f t="shared" si="17"/>
        <v>9.0090574302961257E-28</v>
      </c>
      <c r="S41" s="13">
        <f t="shared" si="18"/>
        <v>-9.0090574302961275E-28</v>
      </c>
      <c r="T41" s="13">
        <f t="shared" si="19"/>
        <v>1.218772114764769E-4</v>
      </c>
      <c r="U41" s="13">
        <f t="shared" si="20"/>
        <v>8.7216262506887482E-22</v>
      </c>
      <c r="V41" s="13">
        <f t="shared" si="21"/>
        <v>1.218772114764769E-4</v>
      </c>
      <c r="W41" s="13">
        <f t="shared" si="22"/>
        <v>6.3923091233302975E-21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1.7676692112500191E-8</v>
      </c>
      <c r="E42" s="13">
        <f t="shared" si="4"/>
        <v>56571670.402792342</v>
      </c>
      <c r="F42" s="13">
        <f t="shared" si="5"/>
        <v>-4.3478260869565216E-2</v>
      </c>
      <c r="G42" s="13">
        <f t="shared" si="6"/>
        <v>-7.6855183097826927E-10</v>
      </c>
      <c r="H42" s="13">
        <f t="shared" si="7"/>
        <v>4.8961018057361677E-24</v>
      </c>
      <c r="I42" s="13">
        <f t="shared" si="8"/>
        <v>4.3478260869565216E-2</v>
      </c>
      <c r="J42" s="13">
        <f t="shared" si="9"/>
        <v>7.6855183097826927E-10</v>
      </c>
      <c r="K42" s="13">
        <f t="shared" si="10"/>
        <v>-4.8961018057361677E-24</v>
      </c>
      <c r="L42" s="13">
        <f t="shared" si="11"/>
        <v>2459637.8435996664</v>
      </c>
      <c r="M42" s="13">
        <f t="shared" si="12"/>
        <v>-2459637.8435996664</v>
      </c>
      <c r="N42" s="13">
        <f t="shared" si="13"/>
        <v>-1.5669258470409977E-8</v>
      </c>
      <c r="O42" s="13">
        <f t="shared" si="14"/>
        <v>1.5669258470409977E-8</v>
      </c>
      <c r="P42" s="13">
        <f t="shared" si="15"/>
        <v>2.5858398442989736E-14</v>
      </c>
      <c r="Q42" s="13">
        <f t="shared" si="16"/>
        <v>-2.5858398442989736E-14</v>
      </c>
      <c r="R42" s="13">
        <f t="shared" si="17"/>
        <v>-1.6473235272761602E-28</v>
      </c>
      <c r="S42" s="13">
        <f t="shared" si="18"/>
        <v>1.6473235272761602E-28</v>
      </c>
      <c r="T42" s="13">
        <f t="shared" si="19"/>
        <v>7.7987327222564688E-5</v>
      </c>
      <c r="U42" s="13">
        <f t="shared" si="20"/>
        <v>-2.6088297684329909E-22</v>
      </c>
      <c r="V42" s="13">
        <f t="shared" si="21"/>
        <v>7.7987327222564688E-5</v>
      </c>
      <c r="W42" s="13">
        <f t="shared" si="22"/>
        <v>3.27137269311431E-21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8.134511467423928E-9</v>
      </c>
      <c r="E43" s="13">
        <f t="shared" si="4"/>
        <v>122933012.51152878</v>
      </c>
      <c r="F43" s="13">
        <f t="shared" si="5"/>
        <v>-4.1666666666666664E-2</v>
      </c>
      <c r="G43" s="13">
        <f t="shared" si="6"/>
        <v>3.389379778093303E-10</v>
      </c>
      <c r="H43" s="13">
        <f t="shared" si="7"/>
        <v>-9.9659841557508761E-25</v>
      </c>
      <c r="I43" s="13">
        <f t="shared" si="8"/>
        <v>4.1666666666666664E-2</v>
      </c>
      <c r="J43" s="13">
        <f t="shared" si="9"/>
        <v>-3.389379778093303E-10</v>
      </c>
      <c r="K43" s="13">
        <f t="shared" si="10"/>
        <v>9.9659841557508761E-25</v>
      </c>
      <c r="L43" s="13">
        <f t="shared" si="11"/>
        <v>-5122208.8546470329</v>
      </c>
      <c r="M43" s="13">
        <f t="shared" si="12"/>
        <v>5122208.8546470329</v>
      </c>
      <c r="N43" s="13">
        <f t="shared" si="13"/>
        <v>1.5061119033576154E-8</v>
      </c>
      <c r="O43" s="13">
        <f t="shared" si="14"/>
        <v>-1.5061119033576154E-8</v>
      </c>
      <c r="P43" s="13">
        <f t="shared" si="15"/>
        <v>-7.2879456771731615E-15</v>
      </c>
      <c r="Q43" s="13">
        <f t="shared" si="16"/>
        <v>7.2879456771731631E-15</v>
      </c>
      <c r="R43" s="13">
        <f t="shared" si="17"/>
        <v>2.1429156926031972E-29</v>
      </c>
      <c r="S43" s="13">
        <f t="shared" si="18"/>
        <v>-2.1429156926031975E-29</v>
      </c>
      <c r="T43" s="13">
        <f t="shared" si="19"/>
        <v>4.9795262947372013E-5</v>
      </c>
      <c r="U43" s="13">
        <f t="shared" si="20"/>
        <v>5.5411371531736383E-23</v>
      </c>
      <c r="V43" s="13">
        <f t="shared" si="21"/>
        <v>4.9795262947372013E-5</v>
      </c>
      <c r="W43" s="13">
        <f t="shared" si="22"/>
        <v>2.310772673771536E-21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3.7433630903634178E-9</v>
      </c>
      <c r="E44" s="13">
        <f t="shared" si="4"/>
        <v>267139461.45761582</v>
      </c>
      <c r="F44" s="13">
        <f t="shared" si="5"/>
        <v>-0.04</v>
      </c>
      <c r="G44" s="13">
        <f t="shared" si="6"/>
        <v>-1.4973452361453674E-10</v>
      </c>
      <c r="H44" s="13">
        <f t="shared" si="7"/>
        <v>-7.3346339601971381E-26</v>
      </c>
      <c r="I44" s="13">
        <f t="shared" si="8"/>
        <v>0.04</v>
      </c>
      <c r="J44" s="13">
        <f t="shared" si="9"/>
        <v>1.4973452361453674E-10</v>
      </c>
      <c r="K44" s="13">
        <f t="shared" si="10"/>
        <v>7.3346339601971381E-26</v>
      </c>
      <c r="L44" s="13">
        <f t="shared" si="11"/>
        <v>10685578.458304634</v>
      </c>
      <c r="M44" s="13">
        <f t="shared" si="12"/>
        <v>-10685578.458304634</v>
      </c>
      <c r="N44" s="13">
        <f t="shared" si="13"/>
        <v>5.2342509097229502E-9</v>
      </c>
      <c r="O44" s="13">
        <f t="shared" si="14"/>
        <v>-5.2342509097229502E-9</v>
      </c>
      <c r="P44" s="13">
        <f t="shared" si="15"/>
        <v>2.0576109827269152E-15</v>
      </c>
      <c r="Q44" s="13">
        <f t="shared" si="16"/>
        <v>-2.0576109827269152E-15</v>
      </c>
      <c r="R44" s="13">
        <f t="shared" si="17"/>
        <v>1.0079053932568344E-30</v>
      </c>
      <c r="S44" s="13">
        <f t="shared" si="18"/>
        <v>-1.0079053932568342E-30</v>
      </c>
      <c r="T44" s="13">
        <f t="shared" si="19"/>
        <v>3.1843960702614866E-5</v>
      </c>
      <c r="U44" s="13">
        <f t="shared" si="20"/>
        <v>4.2480138048597446E-24</v>
      </c>
      <c r="V44" s="13">
        <f t="shared" si="21"/>
        <v>3.1843960702614866E-5</v>
      </c>
      <c r="W44" s="13">
        <f t="shared" si="22"/>
        <v>1.4465465865551979E-21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1.7226316887512771E-9</v>
      </c>
      <c r="E45" s="13">
        <f t="shared" si="4"/>
        <v>580507142.95456421</v>
      </c>
      <c r="F45" s="13">
        <f t="shared" si="5"/>
        <v>-3.8461538461538464E-2</v>
      </c>
      <c r="G45" s="13">
        <f t="shared" si="6"/>
        <v>6.6255064951972201E-11</v>
      </c>
      <c r="H45" s="13">
        <f t="shared" si="7"/>
        <v>2.5972259590434917E-25</v>
      </c>
      <c r="I45" s="13">
        <f t="shared" si="8"/>
        <v>3.8461538461538464E-2</v>
      </c>
      <c r="J45" s="13">
        <f t="shared" si="9"/>
        <v>-6.6255064951972201E-11</v>
      </c>
      <c r="K45" s="13">
        <f t="shared" si="10"/>
        <v>-2.5972259590434917E-25</v>
      </c>
      <c r="L45" s="13">
        <f t="shared" si="11"/>
        <v>-22327197.805944778</v>
      </c>
      <c r="M45" s="13">
        <f t="shared" si="12"/>
        <v>22327197.805944778</v>
      </c>
      <c r="N45" s="13">
        <f t="shared" si="13"/>
        <v>-8.7523539183508913E-8</v>
      </c>
      <c r="O45" s="13">
        <f t="shared" si="14"/>
        <v>8.7523539183508913E-8</v>
      </c>
      <c r="P45" s="13">
        <f t="shared" si="15"/>
        <v>-5.8185777180705567E-16</v>
      </c>
      <c r="Q45" s="13">
        <f t="shared" si="16"/>
        <v>5.8185777180705557E-16</v>
      </c>
      <c r="R45" s="13">
        <f t="shared" si="17"/>
        <v>-2.2809065397550487E-30</v>
      </c>
      <c r="S45" s="13">
        <f t="shared" si="18"/>
        <v>2.2809065397550487E-30</v>
      </c>
      <c r="T45" s="13">
        <f t="shared" si="19"/>
        <v>2.0341361815852812E-5</v>
      </c>
      <c r="U45" s="13">
        <f t="shared" si="20"/>
        <v>-1.5644098750893944E-23</v>
      </c>
      <c r="V45" s="13">
        <f t="shared" si="21"/>
        <v>2.0341361815852812E-5</v>
      </c>
      <c r="W45" s="13">
        <f t="shared" si="22"/>
        <v>9.0567085289058411E-22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7.9272564895701486E-10</v>
      </c>
      <c r="E46" s="13">
        <f t="shared" si="4"/>
        <v>1261470473.8211701</v>
      </c>
      <c r="F46" s="13">
        <f t="shared" si="5"/>
        <v>-3.7037037037037035E-2</v>
      </c>
      <c r="G46" s="13">
        <f t="shared" si="6"/>
        <v>-2.9360209220630176E-11</v>
      </c>
      <c r="H46" s="13">
        <f t="shared" si="7"/>
        <v>2.0142907730918939E-25</v>
      </c>
      <c r="I46" s="13">
        <f t="shared" si="8"/>
        <v>3.7037037037037035E-2</v>
      </c>
      <c r="J46" s="13">
        <f t="shared" si="9"/>
        <v>2.9360209220630176E-11</v>
      </c>
      <c r="K46" s="13">
        <f t="shared" si="10"/>
        <v>-2.0142907730918939E-25</v>
      </c>
      <c r="L46" s="13">
        <f t="shared" si="11"/>
        <v>46721128.660043329</v>
      </c>
      <c r="M46" s="13">
        <f t="shared" si="12"/>
        <v>-46721128.660043329</v>
      </c>
      <c r="N46" s="13">
        <f t="shared" si="13"/>
        <v>-3.2053565307101915E-7</v>
      </c>
      <c r="O46" s="13">
        <f t="shared" si="14"/>
        <v>3.2053565307101915E-7</v>
      </c>
      <c r="P46" s="13">
        <f t="shared" si="15"/>
        <v>1.6478335193448889E-16</v>
      </c>
      <c r="Q46" s="13">
        <f t="shared" si="16"/>
        <v>-1.6478335193448889E-16</v>
      </c>
      <c r="R46" s="13">
        <f t="shared" si="17"/>
        <v>-1.1305150548027022E-30</v>
      </c>
      <c r="S46" s="13">
        <f t="shared" si="18"/>
        <v>1.1305150548027022E-30</v>
      </c>
      <c r="T46" s="13">
        <f t="shared" si="19"/>
        <v>1.3004180517237185E-5</v>
      </c>
      <c r="U46" s="13">
        <f t="shared" si="20"/>
        <v>-1.2599502391174762E-23</v>
      </c>
      <c r="V46" s="13">
        <f t="shared" si="21"/>
        <v>1.3004180517237185E-5</v>
      </c>
      <c r="W46" s="13">
        <f t="shared" si="22"/>
        <v>5.763947868229432E-22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3.6479878932788883E-10</v>
      </c>
      <c r="E47" s="13">
        <f t="shared" si="4"/>
        <v>2741237167.5970092</v>
      </c>
      <c r="F47" s="13">
        <f t="shared" si="5"/>
        <v>-3.5714285714285712E-2</v>
      </c>
      <c r="G47" s="13">
        <f t="shared" si="6"/>
        <v>1.3028528190281742E-11</v>
      </c>
      <c r="H47" s="13">
        <f t="shared" si="7"/>
        <v>-4.4693267309759814E-26</v>
      </c>
      <c r="I47" s="13">
        <f t="shared" si="8"/>
        <v>3.5714285714285712E-2</v>
      </c>
      <c r="J47" s="13">
        <f t="shared" si="9"/>
        <v>-1.3028528190281742E-11</v>
      </c>
      <c r="K47" s="13">
        <f t="shared" si="10"/>
        <v>4.4693267309759814E-26</v>
      </c>
      <c r="L47" s="13">
        <f t="shared" si="11"/>
        <v>-97901327.414178878</v>
      </c>
      <c r="M47" s="13">
        <f t="shared" si="12"/>
        <v>97901327.414178878</v>
      </c>
      <c r="N47" s="13">
        <f t="shared" si="13"/>
        <v>3.3584224804195568E-7</v>
      </c>
      <c r="O47" s="13">
        <f t="shared" si="14"/>
        <v>-3.3584224804195568E-7</v>
      </c>
      <c r="P47" s="13">
        <f t="shared" si="15"/>
        <v>-4.6731096891532444E-17</v>
      </c>
      <c r="Q47" s="13">
        <f t="shared" si="16"/>
        <v>4.6731096891532444E-17</v>
      </c>
      <c r="R47" s="13">
        <f t="shared" si="17"/>
        <v>1.6030708722796876E-31</v>
      </c>
      <c r="S47" s="13">
        <f t="shared" si="18"/>
        <v>-1.6030708722796876E-31</v>
      </c>
      <c r="T47" s="13">
        <f t="shared" si="19"/>
        <v>8.3087159430579045E-6</v>
      </c>
      <c r="U47" s="13">
        <f t="shared" si="20"/>
        <v>2.8991294133034599E-24</v>
      </c>
      <c r="V47" s="13">
        <f t="shared" si="21"/>
        <v>8.3087159430579045E-6</v>
      </c>
      <c r="W47" s="13">
        <f t="shared" si="22"/>
        <v>3.7922320724939874E-22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1.678741653814074E-10</v>
      </c>
      <c r="E48" s="13">
        <f t="shared" si="4"/>
        <v>5956842720.4270296</v>
      </c>
      <c r="F48" s="13">
        <f t="shared" si="5"/>
        <v>-3.4482758620689655E-2</v>
      </c>
      <c r="G48" s="13">
        <f t="shared" si="6"/>
        <v>-5.788764323496807E-12</v>
      </c>
      <c r="H48" s="13">
        <f t="shared" si="7"/>
        <v>1.2552381711083639E-30</v>
      </c>
      <c r="I48" s="13">
        <f t="shared" si="8"/>
        <v>3.4482758620689655E-2</v>
      </c>
      <c r="J48" s="13">
        <f t="shared" si="9"/>
        <v>5.788764323496807E-12</v>
      </c>
      <c r="K48" s="13">
        <f t="shared" si="10"/>
        <v>-1.2552381711083639E-30</v>
      </c>
      <c r="L48" s="13">
        <f t="shared" si="11"/>
        <v>205408369.66989756</v>
      </c>
      <c r="M48" s="13">
        <f t="shared" si="12"/>
        <v>-205408369.66989756</v>
      </c>
      <c r="N48" s="13">
        <f t="shared" si="13"/>
        <v>-4.4540840128561706E-11</v>
      </c>
      <c r="O48" s="13">
        <f t="shared" si="14"/>
        <v>4.4540840128561706E-11</v>
      </c>
      <c r="P48" s="13">
        <f t="shared" si="15"/>
        <v>1.3269449867146588E-17</v>
      </c>
      <c r="Q48" s="13">
        <f t="shared" si="16"/>
        <v>-1.3269449867146585E-17</v>
      </c>
      <c r="R48" s="13">
        <f t="shared" si="17"/>
        <v>-2.8773532747295638E-36</v>
      </c>
      <c r="S48" s="13">
        <f t="shared" si="18"/>
        <v>2.8773532747295632E-36</v>
      </c>
      <c r="T48" s="13">
        <f t="shared" si="19"/>
        <v>5.3108779312528808E-6</v>
      </c>
      <c r="U48" s="13">
        <f t="shared" si="20"/>
        <v>-8.433184485424217E-29</v>
      </c>
      <c r="V48" s="13">
        <f t="shared" si="21"/>
        <v>5.3108779312528808E-6</v>
      </c>
      <c r="W48" s="13">
        <f t="shared" si="22"/>
        <v>2.4054385214111749E-22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7.7252820532728488E-11</v>
      </c>
      <c r="E49" s="13">
        <f t="shared" si="4"/>
        <v>12944511192.006844</v>
      </c>
      <c r="F49" s="13">
        <f t="shared" si="5"/>
        <v>-3.3333333333333333E-2</v>
      </c>
      <c r="G49" s="13">
        <f t="shared" si="6"/>
        <v>2.5750940177576161E-12</v>
      </c>
      <c r="H49" s="13">
        <f t="shared" si="7"/>
        <v>-2.7761760853470166E-26</v>
      </c>
      <c r="I49" s="13">
        <f t="shared" si="8"/>
        <v>3.3333333333333333E-2</v>
      </c>
      <c r="J49" s="13">
        <f t="shared" si="9"/>
        <v>-2.5750940177576161E-12</v>
      </c>
      <c r="K49" s="13">
        <f t="shared" si="10"/>
        <v>2.7761760853470166E-26</v>
      </c>
      <c r="L49" s="13">
        <f t="shared" si="11"/>
        <v>-431483706.40022808</v>
      </c>
      <c r="M49" s="13">
        <f t="shared" si="12"/>
        <v>431483706.40022808</v>
      </c>
      <c r="N49" s="13">
        <f t="shared" si="13"/>
        <v>4.6517709204587112E-6</v>
      </c>
      <c r="O49" s="13">
        <f t="shared" si="14"/>
        <v>-4.6517709204587112E-6</v>
      </c>
      <c r="P49" s="13">
        <f t="shared" si="15"/>
        <v>-3.7723898758345349E-18</v>
      </c>
      <c r="Q49" s="13">
        <f t="shared" si="16"/>
        <v>3.7723898758345341E-18</v>
      </c>
      <c r="R49" s="13">
        <f t="shared" si="17"/>
        <v>4.0669655110366553E-32</v>
      </c>
      <c r="S49" s="13">
        <f t="shared" si="18"/>
        <v>-4.0669655110366547E-32</v>
      </c>
      <c r="T49" s="13">
        <f t="shared" si="19"/>
        <v>3.3936577667395941E-6</v>
      </c>
      <c r="U49" s="13">
        <f t="shared" si="20"/>
        <v>1.9294597766075007E-24</v>
      </c>
      <c r="V49" s="13">
        <f t="shared" si="21"/>
        <v>3.3936577667395941E-6</v>
      </c>
      <c r="W49" s="13">
        <f t="shared" si="22"/>
        <v>1.5563734175404292E-22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3.5550427111299468E-11</v>
      </c>
      <c r="E50" s="13">
        <f t="shared" si="4"/>
        <v>28129057264.748207</v>
      </c>
      <c r="F50" s="13">
        <f t="shared" si="5"/>
        <v>-3.2258064516129031E-2</v>
      </c>
      <c r="G50" s="13">
        <f t="shared" si="6"/>
        <v>-1.146787971332241E-12</v>
      </c>
      <c r="H50" s="13">
        <f t="shared" si="7"/>
        <v>8.429664397110935E-27</v>
      </c>
      <c r="I50" s="13">
        <f t="shared" si="8"/>
        <v>3.2258064516129031E-2</v>
      </c>
      <c r="J50" s="13">
        <f t="shared" si="9"/>
        <v>1.146787971332241E-12</v>
      </c>
      <c r="K50" s="13">
        <f t="shared" si="10"/>
        <v>-8.429664397110935E-27</v>
      </c>
      <c r="L50" s="13">
        <f t="shared" si="11"/>
        <v>907388944.02413583</v>
      </c>
      <c r="M50" s="13">
        <f t="shared" si="12"/>
        <v>-907388944.02413583</v>
      </c>
      <c r="N50" s="13">
        <f t="shared" si="13"/>
        <v>-6.6699202180211256E-6</v>
      </c>
      <c r="O50" s="13">
        <f t="shared" si="14"/>
        <v>6.6699202180211256E-6</v>
      </c>
      <c r="P50" s="13">
        <f t="shared" si="15"/>
        <v>1.073650772701928E-18</v>
      </c>
      <c r="Q50" s="13">
        <f t="shared" si="16"/>
        <v>-1.0736507727019278E-18</v>
      </c>
      <c r="R50" s="13">
        <f t="shared" si="17"/>
        <v>-7.8920567008232283E-33</v>
      </c>
      <c r="S50" s="13">
        <f t="shared" si="18"/>
        <v>7.8920567008232269E-33</v>
      </c>
      <c r="T50" s="13">
        <f t="shared" si="19"/>
        <v>2.1690215582890944E-6</v>
      </c>
      <c r="U50" s="13">
        <f t="shared" si="20"/>
        <v>-6.0539585677323201E-25</v>
      </c>
      <c r="V50" s="13">
        <f t="shared" si="21"/>
        <v>2.1690215582890944E-6</v>
      </c>
      <c r="W50" s="13">
        <f t="shared" si="22"/>
        <v>9.7635420573080892E-23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1.6359698702009108E-11</v>
      </c>
      <c r="E51" s="13">
        <f t="shared" si="4"/>
        <v>61125820115.329613</v>
      </c>
      <c r="F51" s="13">
        <f t="shared" si="5"/>
        <v>-3.125E-2</v>
      </c>
      <c r="G51" s="13">
        <f t="shared" si="6"/>
        <v>5.1124058443778463E-13</v>
      </c>
      <c r="H51" s="13">
        <f t="shared" si="7"/>
        <v>-2.0043059587537012E-27</v>
      </c>
      <c r="I51" s="13">
        <f t="shared" si="8"/>
        <v>3.125E-2</v>
      </c>
      <c r="J51" s="13">
        <f t="shared" si="9"/>
        <v>-5.1124058443778463E-13</v>
      </c>
      <c r="K51" s="13">
        <f t="shared" si="10"/>
        <v>2.0043059587537012E-27</v>
      </c>
      <c r="L51" s="13">
        <f t="shared" si="11"/>
        <v>-1910181878.6040504</v>
      </c>
      <c r="M51" s="13">
        <f t="shared" si="12"/>
        <v>1910181878.6040504</v>
      </c>
      <c r="N51" s="13">
        <f t="shared" si="13"/>
        <v>7.488820406931831E-6</v>
      </c>
      <c r="O51" s="13">
        <f t="shared" si="14"/>
        <v>-7.488820406931831E-6</v>
      </c>
      <c r="P51" s="13">
        <f t="shared" si="15"/>
        <v>-3.0588745488538123E-19</v>
      </c>
      <c r="Q51" s="13">
        <f t="shared" si="16"/>
        <v>3.0588745488538118E-19</v>
      </c>
      <c r="R51" s="13">
        <f t="shared" si="17"/>
        <v>1.1992241367320158E-33</v>
      </c>
      <c r="S51" s="13">
        <f t="shared" si="18"/>
        <v>-1.1992241367320157E-33</v>
      </c>
      <c r="T51" s="13">
        <f t="shared" si="19"/>
        <v>1.386091608331574E-6</v>
      </c>
      <c r="U51" s="13">
        <f t="shared" si="20"/>
        <v>1.4858722150416346E-25</v>
      </c>
      <c r="V51" s="13">
        <f t="shared" si="21"/>
        <v>1.386091608331574E-6</v>
      </c>
      <c r="W51" s="13">
        <f t="shared" si="22"/>
        <v>6.2928401801343459E-23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7.5284536183659779E-12</v>
      </c>
      <c r="E52" s="13">
        <f t="shared" ref="E52:E69" si="26">EXP($A52*Leiter_u1)</f>
        <v>132829403047.71992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-2.2813495813230239E-13</v>
      </c>
      <c r="H52" s="13">
        <f t="shared" ref="H52:H69" si="29">Strom_1/$A52*SIN($A52*Leiter_v1)/EXP($A52*Leiter_u1)</f>
        <v>1.1184914547001858E-28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2.2813495813230239E-13</v>
      </c>
      <c r="K52" s="13">
        <f t="shared" ref="K52:K69" si="32">Strom_2/$A52*SIN($A52*Leiter_v2)/EXP(-$A52*Leiter_u2)</f>
        <v>-1.1184914547001858E-28</v>
      </c>
      <c r="L52" s="13">
        <f t="shared" ref="L52:L69" si="33">F52+G52+I52+J52*EXP(-2*$A52*Leiter_u2)</f>
        <v>4025133425.6884828</v>
      </c>
      <c r="M52" s="13">
        <f t="shared" ref="M52:M69" si="34">F52+G52*EXP(2*$A52*Leiter_u1)+I52+J52</f>
        <v>-4025133425.6884828</v>
      </c>
      <c r="N52" s="13">
        <f t="shared" ref="N52:N69" si="35">H52+K52*EXP(-2*$A52*Leiter_u2)</f>
        <v>-1.9734272105942489E-6</v>
      </c>
      <c r="O52" s="13">
        <f t="shared" ref="O52:O69" si="36">H52*EXP(2*$A52*Leiter_u1)+K52</f>
        <v>1.9734272105942489E-6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8.7233764379160649E-20</v>
      </c>
      <c r="Q52" s="13">
        <f t="shared" ref="Q52:Q69" si="38">(M52+P52)*((Perm_mü1-1)/(Perm_mü1+1)*EXP(-2*$A52*Körper_u1))</f>
        <v>-8.7233764379160637E-20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-4.2768640465367303E-35</v>
      </c>
      <c r="S52" s="13">
        <f t="shared" ref="S52:S69" si="40">(O52+R52)*((Perm_mü1-1)/(Perm_mü1+1)*EXP(-2*$A52*Körper_u1))</f>
        <v>4.2768640465367298E-35</v>
      </c>
      <c r="T52" s="13">
        <f t="shared" ref="T52:T69" si="41">Strom_1/Metric_h*$A52*((-(I52+J52+P52)*$B52-(K52+R52)*$C52)*$D52+((Q52*$B52+S52*$C52)*$E52))</f>
        <v>8.8586754492435717E-7</v>
      </c>
      <c r="U52" s="13">
        <f t="shared" ref="U52:U69" si="42">Strom_1/Metric_h*$A52*((-(I52+J52+P52)*$C52+(K52+R52)*$B52)*$D52+((-Q52*$C52+S52*$B52)*$E52))</f>
        <v>-8.550944272123644E-27</v>
      </c>
      <c r="V52" s="13">
        <f t="shared" ref="V52:V69" si="43">KoorK_xu*T52-KoorK_xv*U52</f>
        <v>8.8586754492435717E-7</v>
      </c>
      <c r="W52" s="13">
        <f t="shared" ref="W52:W69" si="44">KoorK_yu*T52+KoorK_yv*U52</f>
        <v>4.0114771264994684E-23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3.4644656308326209E-12</v>
      </c>
      <c r="E53" s="13">
        <f t="shared" si="26"/>
        <v>288644803140.87231</v>
      </c>
      <c r="F53" s="13">
        <f t="shared" si="27"/>
        <v>-2.9411764705882353E-2</v>
      </c>
      <c r="G53" s="13">
        <f t="shared" si="28"/>
        <v>1.0189604796566533E-13</v>
      </c>
      <c r="H53" s="13">
        <f t="shared" si="29"/>
        <v>2.9956649537680199E-28</v>
      </c>
      <c r="I53" s="13">
        <f t="shared" si="30"/>
        <v>2.9411764705882353E-2</v>
      </c>
      <c r="J53" s="13">
        <f t="shared" si="31"/>
        <v>-1.0189604796566533E-13</v>
      </c>
      <c r="K53" s="13">
        <f t="shared" si="32"/>
        <v>-2.9956649537680199E-28</v>
      </c>
      <c r="L53" s="13">
        <f t="shared" si="33"/>
        <v>-8489553033.5550699</v>
      </c>
      <c r="M53" s="13">
        <f t="shared" si="34"/>
        <v>8489553033.5550699</v>
      </c>
      <c r="N53" s="13">
        <f t="shared" si="35"/>
        <v>-2.4958628919882509E-5</v>
      </c>
      <c r="O53" s="13">
        <f t="shared" si="36"/>
        <v>2.4958628919882509E-5</v>
      </c>
      <c r="P53" s="13">
        <f t="shared" si="37"/>
        <v>-2.4900412759397592E-20</v>
      </c>
      <c r="Q53" s="13">
        <f t="shared" si="38"/>
        <v>2.4900412759397592E-20</v>
      </c>
      <c r="R53" s="13">
        <f t="shared" si="39"/>
        <v>-7.3205286492387015E-35</v>
      </c>
      <c r="S53" s="13">
        <f t="shared" si="40"/>
        <v>7.3205286492387015E-35</v>
      </c>
      <c r="T53" s="13">
        <f t="shared" si="41"/>
        <v>5.6612262880590039E-7</v>
      </c>
      <c r="U53" s="13">
        <f t="shared" si="42"/>
        <v>-2.3596067043907421E-26</v>
      </c>
      <c r="V53" s="13">
        <f t="shared" si="43"/>
        <v>5.6612262880590039E-7</v>
      </c>
      <c r="W53" s="13">
        <f t="shared" si="44"/>
        <v>2.5617619457423541E-23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1.5942878465691566E-12</v>
      </c>
      <c r="E54" s="13">
        <f t="shared" si="26"/>
        <v>627239304465.60193</v>
      </c>
      <c r="F54" s="13">
        <f t="shared" si="27"/>
        <v>-2.8571428571428571E-2</v>
      </c>
      <c r="G54" s="13">
        <f t="shared" si="28"/>
        <v>-4.5551081330547329E-14</v>
      </c>
      <c r="H54" s="13">
        <f t="shared" si="29"/>
        <v>3.5715387891756889E-28</v>
      </c>
      <c r="I54" s="13">
        <f t="shared" si="30"/>
        <v>2.8571428571428571E-2</v>
      </c>
      <c r="J54" s="13">
        <f t="shared" si="31"/>
        <v>4.5551081330547329E-14</v>
      </c>
      <c r="K54" s="13">
        <f t="shared" si="32"/>
        <v>-3.5715387891756889E-28</v>
      </c>
      <c r="L54" s="13">
        <f t="shared" si="33"/>
        <v>17921122984.731483</v>
      </c>
      <c r="M54" s="13">
        <f t="shared" si="34"/>
        <v>-17921122984.731483</v>
      </c>
      <c r="N54" s="13">
        <f t="shared" si="35"/>
        <v>-1.4051474523972055E-4</v>
      </c>
      <c r="O54" s="13">
        <f t="shared" si="36"/>
        <v>1.4051474523972055E-4</v>
      </c>
      <c r="P54" s="13">
        <f t="shared" si="37"/>
        <v>7.1138438538881804E-21</v>
      </c>
      <c r="Q54" s="13">
        <f t="shared" si="38"/>
        <v>-7.1138438538881789E-21</v>
      </c>
      <c r="R54" s="13">
        <f t="shared" si="39"/>
        <v>-5.5777752189742401E-35</v>
      </c>
      <c r="S54" s="13">
        <f t="shared" si="40"/>
        <v>5.5777752189742401E-35</v>
      </c>
      <c r="T54" s="13">
        <f t="shared" si="41"/>
        <v>3.6180747608619205E-7</v>
      </c>
      <c r="U54" s="13">
        <f t="shared" si="42"/>
        <v>-2.8959488133552595E-26</v>
      </c>
      <c r="V54" s="13">
        <f t="shared" si="43"/>
        <v>3.6180747608619205E-7</v>
      </c>
      <c r="W54" s="13">
        <f t="shared" si="44"/>
        <v>1.6358273596432669E-23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7.3366400725622535E-13</v>
      </c>
      <c r="E55" s="13">
        <f t="shared" si="26"/>
        <v>1363021751250.7183</v>
      </c>
      <c r="F55" s="13">
        <f t="shared" si="27"/>
        <v>-2.7777777777777776E-2</v>
      </c>
      <c r="G55" s="13">
        <f t="shared" si="28"/>
        <v>2.0379555757117371E-14</v>
      </c>
      <c r="H55" s="13">
        <f t="shared" si="29"/>
        <v>-8.988473249120311E-29</v>
      </c>
      <c r="I55" s="13">
        <f t="shared" si="30"/>
        <v>2.7777777777777776E-2</v>
      </c>
      <c r="J55" s="13">
        <f t="shared" si="31"/>
        <v>-2.0379555757117371E-14</v>
      </c>
      <c r="K55" s="13">
        <f t="shared" si="32"/>
        <v>8.988473249120311E-29</v>
      </c>
      <c r="L55" s="13">
        <f t="shared" si="33"/>
        <v>-37861715312.519951</v>
      </c>
      <c r="M55" s="13">
        <f t="shared" si="34"/>
        <v>37861715312.519951</v>
      </c>
      <c r="N55" s="13">
        <f t="shared" si="35"/>
        <v>1.6699039925516587E-4</v>
      </c>
      <c r="O55" s="13">
        <f t="shared" si="36"/>
        <v>-1.6699039925516587E-4</v>
      </c>
      <c r="P55" s="13">
        <f t="shared" si="37"/>
        <v>-2.0340273179724978E-21</v>
      </c>
      <c r="Q55" s="13">
        <f t="shared" si="38"/>
        <v>2.0340273179724974E-21</v>
      </c>
      <c r="R55" s="13">
        <f t="shared" si="39"/>
        <v>8.9711475330813479E-36</v>
      </c>
      <c r="S55" s="13">
        <f t="shared" si="40"/>
        <v>-8.9711475330813465E-36</v>
      </c>
      <c r="T55" s="13">
        <f t="shared" si="41"/>
        <v>2.3122050316742662E-7</v>
      </c>
      <c r="U55" s="13">
        <f t="shared" si="42"/>
        <v>7.4964542827789721E-27</v>
      </c>
      <c r="V55" s="13">
        <f t="shared" si="43"/>
        <v>2.3122050316742662E-7</v>
      </c>
      <c r="W55" s="13">
        <f t="shared" si="44"/>
        <v>1.0480094534131874E-23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3.3761963167541097E-13</v>
      </c>
      <c r="E56" s="13">
        <f t="shared" si="26"/>
        <v>2961913070746.4443</v>
      </c>
      <c r="F56" s="13">
        <f t="shared" si="27"/>
        <v>-2.7027027027027029E-2</v>
      </c>
      <c r="G56" s="13">
        <f t="shared" si="28"/>
        <v>-9.1248549101462421E-15</v>
      </c>
      <c r="H56" s="13">
        <f t="shared" si="29"/>
        <v>8.9454201530482421E-30</v>
      </c>
      <c r="I56" s="13">
        <f t="shared" si="30"/>
        <v>2.7027027027027029E-2</v>
      </c>
      <c r="J56" s="13">
        <f t="shared" si="31"/>
        <v>9.1248549101462421E-15</v>
      </c>
      <c r="K56" s="13">
        <f t="shared" si="32"/>
        <v>-8.9454201530482421E-30</v>
      </c>
      <c r="L56" s="13">
        <f t="shared" si="33"/>
        <v>80051704614.768768</v>
      </c>
      <c r="M56" s="13">
        <f t="shared" si="34"/>
        <v>-80051704614.768768</v>
      </c>
      <c r="N56" s="13">
        <f t="shared" si="35"/>
        <v>-7.8477536223679067E-5</v>
      </c>
      <c r="O56" s="13">
        <f t="shared" si="36"/>
        <v>7.8477536223679067E-5</v>
      </c>
      <c r="P56" s="13">
        <f t="shared" si="37"/>
        <v>5.8202879008486341E-22</v>
      </c>
      <c r="Q56" s="13">
        <f t="shared" si="38"/>
        <v>-5.8202879008486341E-22</v>
      </c>
      <c r="R56" s="13">
        <f t="shared" si="39"/>
        <v>-5.7058354568357502E-37</v>
      </c>
      <c r="S56" s="13">
        <f t="shared" si="40"/>
        <v>5.7058354568357502E-37</v>
      </c>
      <c r="T56" s="13">
        <f t="shared" si="41"/>
        <v>1.4777067748216752E-7</v>
      </c>
      <c r="U56" s="13">
        <f t="shared" si="42"/>
        <v>-7.6677851125784714E-28</v>
      </c>
      <c r="V56" s="13">
        <f t="shared" si="43"/>
        <v>1.4777067748216752E-7</v>
      </c>
      <c r="W56" s="13">
        <f t="shared" si="44"/>
        <v>6.6921643935015146E-24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1.5536678174922494E-13</v>
      </c>
      <c r="E57" s="13">
        <f t="shared" si="26"/>
        <v>6436382273876.8193</v>
      </c>
      <c r="F57" s="13">
        <f t="shared" si="27"/>
        <v>-2.6315789473684209E-2</v>
      </c>
      <c r="G57" s="13">
        <f t="shared" si="28"/>
        <v>4.0885995197164458E-15</v>
      </c>
      <c r="H57" s="13">
        <f t="shared" si="29"/>
        <v>-4.8085984142086323E-29</v>
      </c>
      <c r="I57" s="13">
        <f t="shared" si="30"/>
        <v>2.6315789473684209E-2</v>
      </c>
      <c r="J57" s="13">
        <f t="shared" si="31"/>
        <v>-4.0885995197164458E-15</v>
      </c>
      <c r="K57" s="13">
        <f t="shared" si="32"/>
        <v>4.8085984142086323E-29</v>
      </c>
      <c r="L57" s="13">
        <f t="shared" si="33"/>
        <v>-169378480891.49527</v>
      </c>
      <c r="M57" s="13">
        <f t="shared" si="34"/>
        <v>169378480891.49527</v>
      </c>
      <c r="N57" s="13">
        <f t="shared" si="35"/>
        <v>1.9920588717194706E-3</v>
      </c>
      <c r="O57" s="13">
        <f t="shared" si="36"/>
        <v>-1.9920588717194706E-3</v>
      </c>
      <c r="P57" s="13">
        <f t="shared" si="37"/>
        <v>-1.6666695636426322E-22</v>
      </c>
      <c r="Q57" s="13">
        <f t="shared" si="38"/>
        <v>1.6666695636426319E-22</v>
      </c>
      <c r="R57" s="13">
        <f t="shared" si="39"/>
        <v>1.9601686548399262E-36</v>
      </c>
      <c r="S57" s="13">
        <f t="shared" si="40"/>
        <v>-1.9601686548399259E-36</v>
      </c>
      <c r="T57" s="13">
        <f t="shared" si="41"/>
        <v>9.4436686747709242E-8</v>
      </c>
      <c r="U57" s="13">
        <f t="shared" si="42"/>
        <v>4.2332076400543911E-27</v>
      </c>
      <c r="V57" s="13">
        <f t="shared" si="43"/>
        <v>9.4436686747709242E-8</v>
      </c>
      <c r="W57" s="13">
        <f t="shared" si="44"/>
        <v>4.2815245842842693E-24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7.1497136441160752E-14</v>
      </c>
      <c r="E58" s="13">
        <f t="shared" si="26"/>
        <v>13986574145147.191</v>
      </c>
      <c r="F58" s="13">
        <f t="shared" si="27"/>
        <v>-2.564102564102564E-2</v>
      </c>
      <c r="G58" s="13">
        <f t="shared" si="28"/>
        <v>-1.8332599087477115E-15</v>
      </c>
      <c r="H58" s="13">
        <f t="shared" si="29"/>
        <v>1.527250817873244E-29</v>
      </c>
      <c r="I58" s="13">
        <f t="shared" si="30"/>
        <v>2.564102564102564E-2</v>
      </c>
      <c r="J58" s="13">
        <f t="shared" si="31"/>
        <v>1.8332599087477115E-15</v>
      </c>
      <c r="K58" s="13">
        <f t="shared" si="32"/>
        <v>-1.527250817873244E-29</v>
      </c>
      <c r="L58" s="13">
        <f t="shared" si="33"/>
        <v>358630106285.82538</v>
      </c>
      <c r="M58" s="13">
        <f t="shared" si="34"/>
        <v>-358630106285.82538</v>
      </c>
      <c r="N58" s="13">
        <f t="shared" si="35"/>
        <v>-2.9876730545705223E-3</v>
      </c>
      <c r="O58" s="13">
        <f t="shared" si="36"/>
        <v>2.9876730545705223E-3</v>
      </c>
      <c r="P58" s="13">
        <f t="shared" si="37"/>
        <v>4.7759019662660515E-23</v>
      </c>
      <c r="Q58" s="13">
        <f t="shared" si="38"/>
        <v>-4.7759019662660503E-23</v>
      </c>
      <c r="R58" s="13">
        <f t="shared" si="39"/>
        <v>-3.9787049011750588E-37</v>
      </c>
      <c r="S58" s="13">
        <f t="shared" si="40"/>
        <v>3.9787049011750579E-37</v>
      </c>
      <c r="T58" s="13">
        <f t="shared" si="41"/>
        <v>6.0353160858616026E-8</v>
      </c>
      <c r="U58" s="13">
        <f t="shared" si="42"/>
        <v>-1.3798835558954429E-27</v>
      </c>
      <c r="V58" s="13">
        <f t="shared" si="43"/>
        <v>6.0353160858616026E-8</v>
      </c>
      <c r="W58" s="13">
        <f t="shared" si="44"/>
        <v>2.7321769933751074E-24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3.2901759705217525E-14</v>
      </c>
      <c r="E59" s="13">
        <f t="shared" si="26"/>
        <v>30393511136166.406</v>
      </c>
      <c r="F59" s="13">
        <f t="shared" si="27"/>
        <v>-2.5000000000000001E-2</v>
      </c>
      <c r="G59" s="13">
        <f t="shared" si="28"/>
        <v>8.2254399263043817E-16</v>
      </c>
      <c r="H59" s="13">
        <f t="shared" si="29"/>
        <v>-4.0309540066621941E-30</v>
      </c>
      <c r="I59" s="13">
        <f t="shared" si="30"/>
        <v>2.5000000000000001E-2</v>
      </c>
      <c r="J59" s="13">
        <f t="shared" si="31"/>
        <v>-8.2254399263043817E-16</v>
      </c>
      <c r="K59" s="13">
        <f t="shared" si="32"/>
        <v>4.0309540066621941E-30</v>
      </c>
      <c r="L59" s="13">
        <f t="shared" si="33"/>
        <v>-759837778404.16016</v>
      </c>
      <c r="M59" s="13">
        <f t="shared" si="34"/>
        <v>759837778404.16016</v>
      </c>
      <c r="N59" s="13">
        <f t="shared" si="35"/>
        <v>3.7236563207722201E-3</v>
      </c>
      <c r="O59" s="13">
        <f t="shared" si="36"/>
        <v>-3.7236563207722201E-3</v>
      </c>
      <c r="P59" s="13">
        <f t="shared" si="37"/>
        <v>-1.3694523598414008E-23</v>
      </c>
      <c r="Q59" s="13">
        <f t="shared" si="38"/>
        <v>1.3694523598414005E-23</v>
      </c>
      <c r="R59" s="13">
        <f t="shared" si="39"/>
        <v>6.7111297709226217E-38</v>
      </c>
      <c r="S59" s="13">
        <f t="shared" si="40"/>
        <v>-6.7111297709226207E-38</v>
      </c>
      <c r="T59" s="13">
        <f t="shared" si="41"/>
        <v>3.8570422963158328E-8</v>
      </c>
      <c r="U59" s="13">
        <f t="shared" si="42"/>
        <v>3.7353843938419263E-28</v>
      </c>
      <c r="V59" s="13">
        <f t="shared" si="43"/>
        <v>3.8570422963158328E-8</v>
      </c>
      <c r="W59" s="13">
        <f t="shared" si="44"/>
        <v>1.7473316668474522E-24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1.5140827249644476E-14</v>
      </c>
      <c r="E60" s="13">
        <f t="shared" si="26"/>
        <v>66046589364757.547</v>
      </c>
      <c r="F60" s="13">
        <f t="shared" si="27"/>
        <v>-2.4390243902439025E-2</v>
      </c>
      <c r="G60" s="13">
        <f t="shared" si="28"/>
        <v>-3.6928846950352379E-16</v>
      </c>
      <c r="H60" s="13">
        <f t="shared" si="29"/>
        <v>5.7909047021794375E-30</v>
      </c>
      <c r="I60" s="13">
        <f t="shared" si="30"/>
        <v>2.4390243902439025E-2</v>
      </c>
      <c r="J60" s="13">
        <f t="shared" si="31"/>
        <v>3.6928846950352379E-16</v>
      </c>
      <c r="K60" s="13">
        <f t="shared" si="32"/>
        <v>-5.7909047021794375E-30</v>
      </c>
      <c r="L60" s="13">
        <f t="shared" si="33"/>
        <v>1610892423530.6716</v>
      </c>
      <c r="M60" s="13">
        <f t="shared" si="34"/>
        <v>-1610892423530.6716</v>
      </c>
      <c r="N60" s="13">
        <f t="shared" si="35"/>
        <v>-2.5260806335682201E-2</v>
      </c>
      <c r="O60" s="13">
        <f t="shared" si="36"/>
        <v>2.5260806335682201E-2</v>
      </c>
      <c r="P60" s="13">
        <f t="shared" si="37"/>
        <v>3.9292528134370331E-24</v>
      </c>
      <c r="Q60" s="13">
        <f t="shared" si="38"/>
        <v>-3.9292528134370331E-24</v>
      </c>
      <c r="R60" s="13">
        <f t="shared" si="39"/>
        <v>-6.1615594507932994E-38</v>
      </c>
      <c r="S60" s="13">
        <f t="shared" si="40"/>
        <v>6.1615594507932994E-38</v>
      </c>
      <c r="T60" s="13">
        <f t="shared" si="41"/>
        <v>2.4649738078090616E-8</v>
      </c>
      <c r="U60" s="13">
        <f t="shared" si="42"/>
        <v>-5.5004439119437051E-28</v>
      </c>
      <c r="V60" s="13">
        <f t="shared" si="43"/>
        <v>2.4649738078090616E-8</v>
      </c>
      <c r="W60" s="13">
        <f t="shared" si="44"/>
        <v>1.1159028485361728E-24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6.9675498167115752E-15</v>
      </c>
      <c r="E61" s="13">
        <f t="shared" si="26"/>
        <v>143522475806561.62</v>
      </c>
      <c r="F61" s="13">
        <f t="shared" si="27"/>
        <v>-2.3809523809523808E-2</v>
      </c>
      <c r="G61" s="13">
        <f t="shared" si="28"/>
        <v>1.6589404325503751E-16</v>
      </c>
      <c r="H61" s="13">
        <f t="shared" si="29"/>
        <v>3.2511978416308496E-31</v>
      </c>
      <c r="I61" s="13">
        <f t="shared" si="30"/>
        <v>2.3809523809523808E-2</v>
      </c>
      <c r="J61" s="13">
        <f t="shared" si="31"/>
        <v>-1.6589404325503751E-16</v>
      </c>
      <c r="K61" s="13">
        <f t="shared" si="32"/>
        <v>-3.2511978416308496E-31</v>
      </c>
      <c r="L61" s="13">
        <f t="shared" si="33"/>
        <v>-3417201804918.1338</v>
      </c>
      <c r="M61" s="13">
        <f t="shared" si="34"/>
        <v>3417201804918.1338</v>
      </c>
      <c r="N61" s="13">
        <f t="shared" si="35"/>
        <v>-6.6970452432019529E-3</v>
      </c>
      <c r="O61" s="13">
        <f t="shared" si="36"/>
        <v>6.6970452432019529E-3</v>
      </c>
      <c r="P61" s="13">
        <f t="shared" si="37"/>
        <v>-1.1280580487747283E-24</v>
      </c>
      <c r="Q61" s="13">
        <f t="shared" si="38"/>
        <v>1.128058048774728E-24</v>
      </c>
      <c r="R61" s="13">
        <f t="shared" si="39"/>
        <v>-2.2107725036108772E-39</v>
      </c>
      <c r="S61" s="13">
        <f t="shared" si="40"/>
        <v>2.2107725036108766E-39</v>
      </c>
      <c r="T61" s="13">
        <f t="shared" si="41"/>
        <v>1.57531597539946E-8</v>
      </c>
      <c r="U61" s="13">
        <f t="shared" si="42"/>
        <v>-3.1634440236199995E-29</v>
      </c>
      <c r="V61" s="13">
        <f t="shared" si="43"/>
        <v>1.57531597539946E-8</v>
      </c>
      <c r="W61" s="13">
        <f t="shared" si="44"/>
        <v>7.1347131331427379E-25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3.2063472918560049E-15</v>
      </c>
      <c r="E62" s="13">
        <f t="shared" si="26"/>
        <v>311881374341438.44</v>
      </c>
      <c r="F62" s="13">
        <f t="shared" si="27"/>
        <v>-2.3255813953488372E-2</v>
      </c>
      <c r="G62" s="13">
        <f t="shared" si="28"/>
        <v>-7.4566216089674535E-17</v>
      </c>
      <c r="H62" s="13">
        <f t="shared" si="29"/>
        <v>6.5773755892996291E-31</v>
      </c>
      <c r="I62" s="13">
        <f t="shared" si="30"/>
        <v>2.3255813953488372E-2</v>
      </c>
      <c r="J62" s="13">
        <f t="shared" si="31"/>
        <v>7.4566216089674535E-17</v>
      </c>
      <c r="K62" s="13">
        <f t="shared" si="32"/>
        <v>-6.5773755892996291E-31</v>
      </c>
      <c r="L62" s="13">
        <f t="shared" si="33"/>
        <v>7253055217242.7549</v>
      </c>
      <c r="M62" s="13">
        <f t="shared" si="34"/>
        <v>-7253055217242.7549</v>
      </c>
      <c r="N62" s="13">
        <f t="shared" si="35"/>
        <v>-6.3978126872312691E-2</v>
      </c>
      <c r="O62" s="13">
        <f t="shared" si="36"/>
        <v>6.3978126872312691E-2</v>
      </c>
      <c r="P62" s="13">
        <f t="shared" si="37"/>
        <v>3.2404042483412761E-25</v>
      </c>
      <c r="Q62" s="13">
        <f t="shared" si="38"/>
        <v>-3.2404042483412761E-25</v>
      </c>
      <c r="R62" s="13">
        <f t="shared" si="39"/>
        <v>-2.8583126407904267E-39</v>
      </c>
      <c r="S62" s="13">
        <f t="shared" si="40"/>
        <v>2.8583126407904267E-39</v>
      </c>
      <c r="T62" s="13">
        <f t="shared" si="41"/>
        <v>1.0067575008263307E-8</v>
      </c>
      <c r="U62" s="13">
        <f t="shared" si="42"/>
        <v>-6.5522213943751948E-29</v>
      </c>
      <c r="V62" s="13">
        <f t="shared" si="43"/>
        <v>1.0067575008263307E-8</v>
      </c>
      <c r="W62" s="13">
        <f t="shared" si="44"/>
        <v>4.5592201027546784E-25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1.475506200376835E-15</v>
      </c>
      <c r="E63" s="13">
        <f t="shared" si="26"/>
        <v>677733512569860</v>
      </c>
      <c r="F63" s="13">
        <f t="shared" si="27"/>
        <v>-2.2727272727272728E-2</v>
      </c>
      <c r="G63" s="13">
        <f t="shared" si="28"/>
        <v>3.3534231826746249E-17</v>
      </c>
      <c r="H63" s="13">
        <f t="shared" si="29"/>
        <v>-6.5732151063577084E-31</v>
      </c>
      <c r="I63" s="13">
        <f t="shared" si="30"/>
        <v>2.2727272727272728E-2</v>
      </c>
      <c r="J63" s="13">
        <f t="shared" si="31"/>
        <v>-3.3534231826746249E-17</v>
      </c>
      <c r="K63" s="13">
        <f t="shared" si="32"/>
        <v>6.5732151063577084E-31</v>
      </c>
      <c r="L63" s="13">
        <f t="shared" si="33"/>
        <v>-15403034376587.729</v>
      </c>
      <c r="M63" s="13">
        <f t="shared" si="34"/>
        <v>15403034376587.729</v>
      </c>
      <c r="N63" s="13">
        <f t="shared" si="35"/>
        <v>0.30192270027542584</v>
      </c>
      <c r="O63" s="13">
        <f t="shared" si="36"/>
        <v>-0.30192270027542584</v>
      </c>
      <c r="P63" s="13">
        <f t="shared" si="37"/>
        <v>-9.3132633033756787E-26</v>
      </c>
      <c r="Q63" s="13">
        <f t="shared" si="38"/>
        <v>9.3132633033756787E-26</v>
      </c>
      <c r="R63" s="13">
        <f t="shared" si="39"/>
        <v>1.8255400437236063E-39</v>
      </c>
      <c r="S63" s="13">
        <f t="shared" si="40"/>
        <v>-1.8255400437236063E-39</v>
      </c>
      <c r="T63" s="13">
        <f t="shared" si="41"/>
        <v>6.4339955196142201E-9</v>
      </c>
      <c r="U63" s="13">
        <f t="shared" si="42"/>
        <v>6.7003576822113203E-29</v>
      </c>
      <c r="V63" s="13">
        <f t="shared" si="43"/>
        <v>6.4339955196142201E-9</v>
      </c>
      <c r="W63" s="13">
        <f t="shared" si="44"/>
        <v>2.9147995442434832E-25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6.7900272465190506E-16</v>
      </c>
      <c r="E64" s="13">
        <f t="shared" si="26"/>
        <v>1472748140315130.7</v>
      </c>
      <c r="F64" s="13">
        <f t="shared" si="27"/>
        <v>-2.2222222222222223E-2</v>
      </c>
      <c r="G64" s="13">
        <f t="shared" si="28"/>
        <v>-1.5088949436709002E-17</v>
      </c>
      <c r="H64" s="13">
        <f t="shared" si="29"/>
        <v>2.9581196836077287E-32</v>
      </c>
      <c r="I64" s="13">
        <f t="shared" si="30"/>
        <v>2.2222222222222223E-2</v>
      </c>
      <c r="J64" s="13">
        <f t="shared" si="31"/>
        <v>1.5088949436709002E-17</v>
      </c>
      <c r="K64" s="13">
        <f t="shared" si="32"/>
        <v>-2.9581196836077287E-32</v>
      </c>
      <c r="L64" s="13">
        <f t="shared" si="33"/>
        <v>32727736451447.348</v>
      </c>
      <c r="M64" s="13">
        <f t="shared" si="34"/>
        <v>-32727736451447.348</v>
      </c>
      <c r="N64" s="13">
        <f t="shared" si="35"/>
        <v>-6.4161233890427827E-2</v>
      </c>
      <c r="O64" s="13">
        <f t="shared" si="36"/>
        <v>6.4161233890427827E-2</v>
      </c>
      <c r="P64" s="13">
        <f t="shared" si="37"/>
        <v>2.678113345270915E-26</v>
      </c>
      <c r="Q64" s="13">
        <f t="shared" si="38"/>
        <v>-2.678113345270915E-26</v>
      </c>
      <c r="R64" s="13">
        <f t="shared" si="39"/>
        <v>-5.2503190065075284E-41</v>
      </c>
      <c r="S64" s="13">
        <f t="shared" si="40"/>
        <v>5.2503190065075284E-41</v>
      </c>
      <c r="T64" s="13">
        <f t="shared" si="41"/>
        <v>4.1118530210967396E-9</v>
      </c>
      <c r="U64" s="13">
        <f t="shared" si="42"/>
        <v>-3.0838675763601191E-30</v>
      </c>
      <c r="V64" s="13">
        <f t="shared" si="43"/>
        <v>4.1118530210967396E-9</v>
      </c>
      <c r="W64" s="13">
        <f t="shared" si="44"/>
        <v>1.8623379159747875E-25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3.1246544404012648E-16</v>
      </c>
      <c r="E65" s="13">
        <f t="shared" si="26"/>
        <v>3200353892162171.5</v>
      </c>
      <c r="F65" s="13">
        <f t="shared" si="27"/>
        <v>-2.1739130434782608E-2</v>
      </c>
      <c r="G65" s="13">
        <f t="shared" si="28"/>
        <v>6.7927270443505759E-18</v>
      </c>
      <c r="H65" s="13">
        <f t="shared" si="29"/>
        <v>-8.6546884171454453E-32</v>
      </c>
      <c r="I65" s="13">
        <f t="shared" si="30"/>
        <v>2.1739130434782608E-2</v>
      </c>
      <c r="J65" s="13">
        <f t="shared" si="31"/>
        <v>-6.7927270443505759E-18</v>
      </c>
      <c r="K65" s="13">
        <f t="shared" si="32"/>
        <v>8.6546884171454453E-32</v>
      </c>
      <c r="L65" s="13">
        <f t="shared" si="33"/>
        <v>-69572910699177.633</v>
      </c>
      <c r="M65" s="13">
        <f t="shared" si="34"/>
        <v>69572910699177.633</v>
      </c>
      <c r="N65" s="13">
        <f t="shared" si="35"/>
        <v>0.88643612564419538</v>
      </c>
      <c r="O65" s="13">
        <f t="shared" si="36"/>
        <v>-0.88643612564419538</v>
      </c>
      <c r="P65" s="13">
        <f t="shared" si="37"/>
        <v>-7.7049627809807262E-27</v>
      </c>
      <c r="Q65" s="13">
        <f t="shared" si="38"/>
        <v>7.7049627809807248E-27</v>
      </c>
      <c r="R65" s="13">
        <f t="shared" si="39"/>
        <v>9.8169780266013963E-41</v>
      </c>
      <c r="S65" s="13">
        <f t="shared" si="40"/>
        <v>-9.8169780266013943E-41</v>
      </c>
      <c r="T65" s="13">
        <f t="shared" si="41"/>
        <v>2.6278085894355758E-9</v>
      </c>
      <c r="U65" s="13">
        <f t="shared" si="42"/>
        <v>9.2230961181006388E-30</v>
      </c>
      <c r="V65" s="13">
        <f t="shared" si="43"/>
        <v>2.6278085894355758E-9</v>
      </c>
      <c r="W65" s="13">
        <f t="shared" si="44"/>
        <v>1.1902973732796703E-25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1.4379125469525491E-16</v>
      </c>
      <c r="E66" s="13">
        <f t="shared" si="26"/>
        <v>6954525865424554</v>
      </c>
      <c r="F66" s="13">
        <f t="shared" si="27"/>
        <v>-2.1276595744680851E-2</v>
      </c>
      <c r="G66" s="13">
        <f t="shared" si="28"/>
        <v>-3.0593883977713808E-18</v>
      </c>
      <c r="H66" s="13">
        <f t="shared" si="29"/>
        <v>-1.4990829676651458E-32</v>
      </c>
      <c r="I66" s="13">
        <f t="shared" si="30"/>
        <v>2.1276595744680851E-2</v>
      </c>
      <c r="J66" s="13">
        <f t="shared" si="31"/>
        <v>3.0593883977713808E-18</v>
      </c>
      <c r="K66" s="13">
        <f t="shared" si="32"/>
        <v>1.4990829676651458E-32</v>
      </c>
      <c r="L66" s="13">
        <f t="shared" si="33"/>
        <v>147968635434564.97</v>
      </c>
      <c r="M66" s="13">
        <f t="shared" si="34"/>
        <v>-147968635434564.97</v>
      </c>
      <c r="N66" s="13">
        <f t="shared" si="35"/>
        <v>0.7250379235607779</v>
      </c>
      <c r="O66" s="13">
        <f t="shared" si="36"/>
        <v>-0.7250379235607779</v>
      </c>
      <c r="P66" s="13">
        <f t="shared" si="37"/>
        <v>2.217774718361553E-27</v>
      </c>
      <c r="Q66" s="13">
        <f t="shared" si="38"/>
        <v>-2.2177747183615526E-27</v>
      </c>
      <c r="R66" s="13">
        <f t="shared" si="39"/>
        <v>1.0866970368443587E-41</v>
      </c>
      <c r="S66" s="13">
        <f t="shared" si="40"/>
        <v>-1.0866970368443586E-41</v>
      </c>
      <c r="T66" s="13">
        <f t="shared" si="41"/>
        <v>1.6793853679148563E-9</v>
      </c>
      <c r="U66" s="13">
        <f t="shared" si="42"/>
        <v>1.6322662222228421E-30</v>
      </c>
      <c r="V66" s="13">
        <f t="shared" si="43"/>
        <v>1.6793853679148563E-9</v>
      </c>
      <c r="W66" s="13">
        <f t="shared" si="44"/>
        <v>7.6065509554027759E-26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6.617027681365137E-17</v>
      </c>
      <c r="E67" s="13">
        <f t="shared" si="26"/>
        <v>1.5112525565159692E+16</v>
      </c>
      <c r="F67" s="13">
        <f t="shared" si="27"/>
        <v>-2.0833333333333332E-2</v>
      </c>
      <c r="G67" s="13">
        <f t="shared" si="28"/>
        <v>1.3785474336177369E-18</v>
      </c>
      <c r="H67" s="13">
        <f t="shared" si="29"/>
        <v>-8.1068412399120663E-33</v>
      </c>
      <c r="I67" s="13">
        <f t="shared" si="30"/>
        <v>2.0833333333333332E-2</v>
      </c>
      <c r="J67" s="13">
        <f t="shared" si="31"/>
        <v>-1.3785474336177369E-18</v>
      </c>
      <c r="K67" s="13">
        <f t="shared" si="32"/>
        <v>8.1068412399120663E-33</v>
      </c>
      <c r="L67" s="13">
        <f t="shared" si="33"/>
        <v>-314844282607493.56</v>
      </c>
      <c r="M67" s="13">
        <f t="shared" si="34"/>
        <v>314844282607493.56</v>
      </c>
      <c r="N67" s="13">
        <f t="shared" si="35"/>
        <v>1.8515087345922414</v>
      </c>
      <c r="O67" s="13">
        <f t="shared" si="36"/>
        <v>-1.8515087345922414</v>
      </c>
      <c r="P67" s="13">
        <f t="shared" si="37"/>
        <v>-6.3864712056224835E-28</v>
      </c>
      <c r="Q67" s="13">
        <f t="shared" si="38"/>
        <v>6.3864712056224827E-28</v>
      </c>
      <c r="R67" s="13">
        <f t="shared" si="39"/>
        <v>3.7557001583456527E-42</v>
      </c>
      <c r="S67" s="13">
        <f t="shared" si="40"/>
        <v>-3.755700158345652E-42</v>
      </c>
      <c r="T67" s="13">
        <f t="shared" si="41"/>
        <v>1.073264212120085E-9</v>
      </c>
      <c r="U67" s="13">
        <f t="shared" si="42"/>
        <v>9.0148887537177693E-31</v>
      </c>
      <c r="V67" s="13">
        <f t="shared" si="43"/>
        <v>1.073264212120085E-9</v>
      </c>
      <c r="W67" s="13">
        <f t="shared" si="44"/>
        <v>4.8611922453918315E-26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3.0450429985292696E-17</v>
      </c>
      <c r="E68" s="13">
        <f t="shared" si="26"/>
        <v>3.2840258757692148E+16</v>
      </c>
      <c r="F68" s="13">
        <f t="shared" si="27"/>
        <v>-2.0408163265306121E-2</v>
      </c>
      <c r="G68" s="13">
        <f t="shared" si="28"/>
        <v>-6.2143734663862638E-19</v>
      </c>
      <c r="H68" s="13">
        <f t="shared" si="29"/>
        <v>1.0353996610540055E-32</v>
      </c>
      <c r="I68" s="13">
        <f t="shared" si="30"/>
        <v>2.0408163265306121E-2</v>
      </c>
      <c r="J68" s="13">
        <f t="shared" si="31"/>
        <v>6.2143734663862638E-19</v>
      </c>
      <c r="K68" s="13">
        <f t="shared" si="32"/>
        <v>-1.0353996610540055E-32</v>
      </c>
      <c r="L68" s="13">
        <f t="shared" si="33"/>
        <v>670209362401880.5</v>
      </c>
      <c r="M68" s="13">
        <f t="shared" si="34"/>
        <v>-670209362401880.5</v>
      </c>
      <c r="N68" s="13">
        <f t="shared" si="35"/>
        <v>-11.16660513597455</v>
      </c>
      <c r="O68" s="13">
        <f t="shared" si="36"/>
        <v>11.16660513597455</v>
      </c>
      <c r="P68" s="13">
        <f t="shared" si="37"/>
        <v>1.8398949409269937E-28</v>
      </c>
      <c r="Q68" s="13">
        <f t="shared" si="38"/>
        <v>-1.8398949409269933E-28</v>
      </c>
      <c r="R68" s="13">
        <f t="shared" si="39"/>
        <v>-3.0655167548508888E-42</v>
      </c>
      <c r="S68" s="13">
        <f t="shared" si="40"/>
        <v>3.0655167548508881E-42</v>
      </c>
      <c r="T68" s="13">
        <f t="shared" si="41"/>
        <v>6.8590376398271777E-10</v>
      </c>
      <c r="U68" s="13">
        <f t="shared" si="42"/>
        <v>-1.1753617797492161E-30</v>
      </c>
      <c r="V68" s="13">
        <f t="shared" si="43"/>
        <v>6.8590376398271777E-10</v>
      </c>
      <c r="W68" s="13">
        <f t="shared" si="44"/>
        <v>3.1065249731350208E-26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1.4012767226295159E-17</v>
      </c>
      <c r="E69" s="13">
        <f t="shared" si="26"/>
        <v>7.1363491867865016E+16</v>
      </c>
      <c r="F69" s="13">
        <f t="shared" si="27"/>
        <v>-0.02</v>
      </c>
      <c r="G69" s="13">
        <f t="shared" si="28"/>
        <v>2.802553445259032E-19</v>
      </c>
      <c r="H69" s="13">
        <f t="shared" si="29"/>
        <v>2.7456198047928034E-34</v>
      </c>
      <c r="I69" s="13">
        <f t="shared" si="30"/>
        <v>0.02</v>
      </c>
      <c r="J69" s="13">
        <f t="shared" si="31"/>
        <v>-2.802553445259032E-19</v>
      </c>
      <c r="K69" s="13">
        <f t="shared" si="32"/>
        <v>-2.7456198047928034E-34</v>
      </c>
      <c r="L69" s="13">
        <f t="shared" si="33"/>
        <v>-1427269837357300.2</v>
      </c>
      <c r="M69" s="13">
        <f t="shared" si="34"/>
        <v>1427269837357300.2</v>
      </c>
      <c r="N69" s="13">
        <f t="shared" si="35"/>
        <v>-1.3982749691574248</v>
      </c>
      <c r="O69" s="13">
        <f t="shared" si="36"/>
        <v>1.3982749691574248</v>
      </c>
      <c r="P69" s="13">
        <f t="shared" si="37"/>
        <v>-5.3028093139258784E-29</v>
      </c>
      <c r="Q69" s="13">
        <f t="shared" si="38"/>
        <v>5.3028093139258773E-29</v>
      </c>
      <c r="R69" s="13">
        <f t="shared" si="39"/>
        <v>-5.1950831831536898E-44</v>
      </c>
      <c r="S69" s="13">
        <f t="shared" si="40"/>
        <v>5.1950831831536878E-44</v>
      </c>
      <c r="T69" s="13">
        <f t="shared" si="41"/>
        <v>4.3834851597701801E-10</v>
      </c>
      <c r="U69" s="13">
        <f t="shared" si="42"/>
        <v>-3.180371625125931E-32</v>
      </c>
      <c r="V69" s="13">
        <f t="shared" si="43"/>
        <v>4.3834851597701801E-10</v>
      </c>
      <c r="W69" s="13">
        <f t="shared" si="44"/>
        <v>1.9853950710116159E-26</v>
      </c>
      <c r="X69" s="53"/>
    </row>
  </sheetData>
  <conditionalFormatting sqref="B11">
    <cfRule type="cellIs" dxfId="83" priority="4" operator="equal">
      <formula>"---"</formula>
    </cfRule>
    <cfRule type="expression" dxfId="82" priority="5">
      <formula>IF(Leiterort_x1&lt;$C$6,TRUE,FALSE)</formula>
    </cfRule>
    <cfRule type="expression" dxfId="81" priority="6">
      <formula>IF(Leiterort_x1&gt;$C$6,TRUE,FALSE)</formula>
    </cfRule>
  </conditionalFormatting>
  <conditionalFormatting sqref="F11">
    <cfRule type="cellIs" dxfId="80" priority="1" operator="equal">
      <formula>"---"</formula>
    </cfRule>
    <cfRule type="expression" dxfId="79" priority="2">
      <formula>IF(Leiterort_x1&lt;$C$6,TRUE,FALSE)</formula>
    </cfRule>
    <cfRule type="expression" dxfId="78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0.39278499999999994</v>
      </c>
      <c r="C8" s="25">
        <f>'Kraft-Leiter'!J12</f>
        <v>0.85</v>
      </c>
      <c r="E8" s="4" t="s">
        <v>70</v>
      </c>
      <c r="F8" s="6">
        <f>-Leiterort_x1</f>
        <v>-0.39278499999999994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0.83020639783333294</v>
      </c>
      <c r="C10" s="1"/>
      <c r="E10" s="4" t="s">
        <v>9</v>
      </c>
      <c r="F10" s="12">
        <f>ATANH(2*KoorK_a*Leiterort_x2/(Leiterort_x2*Leiterort_x2+Leiterort_y2*Leiterort_y2+KoorK_a*KoorK_a))</f>
        <v>-0.83020639783333294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0.42284213502562146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-4.812348086528691E-17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4.812348086528691E-17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L16" s="5"/>
      <c r="T16" s="20">
        <f>SUM(T20:T69)</f>
        <v>6.8312101073702234</v>
      </c>
      <c r="U16" s="20">
        <f t="shared" ref="U16:W16" si="0">SUM(U20:U69)</f>
        <v>-6.2022466854914068E-17</v>
      </c>
      <c r="V16" s="21">
        <f t="shared" si="0"/>
        <v>6.8312101073702234</v>
      </c>
      <c r="W16" s="20">
        <f t="shared" si="0"/>
        <v>2.6671914203387134E-16</v>
      </c>
      <c r="X16" s="20">
        <f>SQRT(V16*V16+W16*W16)</f>
        <v>6.8312101073702234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0.4359592959808376</v>
      </c>
      <c r="E20" s="13">
        <f t="shared" ref="E20:E51" si="4">EXP($A20*Leiter_u1)</f>
        <v>2.2937921251344404</v>
      </c>
      <c r="F20" s="13">
        <f t="shared" ref="F20:F51" si="5">-Strom_1/$A20</f>
        <v>-1</v>
      </c>
      <c r="G20" s="13">
        <f t="shared" ref="G20:G51" si="6">Strom_1/$A20*COS($A20*Leiter_v1)/EXP($A20*Leiter_u1)</f>
        <v>-0.4359592959808376</v>
      </c>
      <c r="H20" s="13">
        <f t="shared" ref="H20:H51" si="7">Strom_1/$A20*SIN($A20*Leiter_v1)/EXP($A20*Leiter_u1)</f>
        <v>5.3411485787397296E-17</v>
      </c>
      <c r="I20" s="13">
        <f t="shared" ref="I20:I51" si="8">-Strom_2/$A20</f>
        <v>1</v>
      </c>
      <c r="J20" s="13">
        <f t="shared" ref="J20:J51" si="9">Strom_2/$A20*COS($A20*Leiter_v2)/EXP(-$A20*Leiter_u2)</f>
        <v>0.4359592959808376</v>
      </c>
      <c r="K20" s="13">
        <f t="shared" ref="K20:K51" si="10">Strom_2/$A20*SIN($A20*Leiter_v2)/EXP(-$A20*Leiter_u2)</f>
        <v>-5.3411485787397296E-17</v>
      </c>
      <c r="L20" s="13">
        <f t="shared" ref="L20:L51" si="11">F20+G20+I20+J20*EXP(-2*$A20*Leiter_u2)</f>
        <v>1.8578328291536028</v>
      </c>
      <c r="M20" s="13">
        <f t="shared" ref="M20:M51" si="12">F20+G20*EXP(2*$A20*Leiter_u1)+I20+J20</f>
        <v>-1.8578328291536028</v>
      </c>
      <c r="N20" s="13">
        <f t="shared" ref="N20:N51" si="13">H20+K20*EXP(-2*$A20*Leiter_u2)</f>
        <v>-2.2761210201160466E-16</v>
      </c>
      <c r="O20" s="13">
        <f t="shared" ref="O20:O51" si="14">H20*EXP(2*$A20*Leiter_u1)+K20</f>
        <v>2.2761210201160466E-16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0.2210717361469639</v>
      </c>
      <c r="Q20" s="13">
        <f t="shared" ref="Q20:Q51" si="16">(M20+P20)*((Perm_mü1-1)/(Perm_mü1+1)*EXP(-2*$A20*Körper_u1))</f>
        <v>-0.22107173614696388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-2.7084569596441891E-17</v>
      </c>
      <c r="S20" s="13">
        <f t="shared" ref="S20:S51" si="18">(O20+R20)*((Perm_mü1-1)/(Perm_mü1+1)*EXP(-2*$A20*Körper_u1))</f>
        <v>2.7084569596441891E-17</v>
      </c>
      <c r="T20" s="13">
        <f t="shared" ref="T20:T51" si="19">Strom_1/Metric_h*$A20*((-(I20+J20+P20)*$B20-(K20+R20)*$C20)*$D20+((Q20*$B20+S20*$C20)*$E20))</f>
        <v>2.9076825316238706</v>
      </c>
      <c r="U20" s="13">
        <f t="shared" ref="U20:U51" si="20">Strom_1/Metric_h*$A20*((-(I20+J20+P20)*$C20+(K20+R20)*$B20)*$D20+((-Q20*$C20+S20*$B20)*$E20))</f>
        <v>-1.2631542924207613E-16</v>
      </c>
      <c r="V20" s="13">
        <f t="shared" ref="V20:V51" si="21">KoorK_xu*T20-KoorK_xv*U20</f>
        <v>2.9076825316238706</v>
      </c>
      <c r="W20" s="13">
        <f t="shared" ref="W20:W51" si="22">KoorK_yu*T20+KoorK_yv*U20</f>
        <v>1.3612375430854211E-17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0.19006050775210756</v>
      </c>
      <c r="E21" s="13">
        <f t="shared" si="4"/>
        <v>5.2614823133287727</v>
      </c>
      <c r="F21" s="13">
        <f t="shared" si="5"/>
        <v>-0.5</v>
      </c>
      <c r="G21" s="13">
        <f t="shared" si="6"/>
        <v>9.503025387605378E-2</v>
      </c>
      <c r="H21" s="13">
        <f t="shared" si="7"/>
        <v>-2.3285233741164237E-17</v>
      </c>
      <c r="I21" s="13">
        <f t="shared" si="8"/>
        <v>0.5</v>
      </c>
      <c r="J21" s="13">
        <f t="shared" si="9"/>
        <v>-9.503025387605378E-2</v>
      </c>
      <c r="K21" s="13">
        <f t="shared" si="10"/>
        <v>2.3285233741164237E-17</v>
      </c>
      <c r="L21" s="13">
        <f t="shared" si="11"/>
        <v>-2.5357109027883324</v>
      </c>
      <c r="M21" s="13">
        <f t="shared" si="12"/>
        <v>2.5357109027883324</v>
      </c>
      <c r="N21" s="13">
        <f t="shared" si="13"/>
        <v>6.2132445892921351E-16</v>
      </c>
      <c r="O21" s="13">
        <f t="shared" si="14"/>
        <v>-6.2132445892921351E-16</v>
      </c>
      <c r="P21" s="13">
        <f t="shared" si="15"/>
        <v>-4.5519557946335179E-2</v>
      </c>
      <c r="Q21" s="13">
        <f t="shared" si="16"/>
        <v>4.5519557946335172E-2</v>
      </c>
      <c r="R21" s="13">
        <f t="shared" si="17"/>
        <v>1.115364321721519E-17</v>
      </c>
      <c r="S21" s="13">
        <f t="shared" si="18"/>
        <v>-1.1153643217215187E-17</v>
      </c>
      <c r="T21" s="13">
        <f t="shared" si="19"/>
        <v>0.80967836262668924</v>
      </c>
      <c r="U21" s="13">
        <f t="shared" si="20"/>
        <v>1.1013677120778564E-16</v>
      </c>
      <c r="V21" s="13">
        <f t="shared" si="21"/>
        <v>0.80967836262668924</v>
      </c>
      <c r="W21" s="13">
        <f t="shared" si="22"/>
        <v>1.4910131239868796E-16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8.285864515336934E-2</v>
      </c>
      <c r="E22" s="13">
        <f t="shared" si="4"/>
        <v>12.068746696847677</v>
      </c>
      <c r="F22" s="13">
        <f t="shared" si="5"/>
        <v>-0.33333333333333331</v>
      </c>
      <c r="G22" s="13">
        <f t="shared" si="6"/>
        <v>-2.7619548384456443E-2</v>
      </c>
      <c r="H22" s="13">
        <f t="shared" si="7"/>
        <v>1.0151414108547206E-17</v>
      </c>
      <c r="I22" s="13">
        <f t="shared" si="8"/>
        <v>0.33333333333333331</v>
      </c>
      <c r="J22" s="13">
        <f t="shared" si="9"/>
        <v>2.7619548384456443E-2</v>
      </c>
      <c r="K22" s="13">
        <f t="shared" si="10"/>
        <v>-1.0151414108547206E-17</v>
      </c>
      <c r="L22" s="13">
        <f t="shared" si="11"/>
        <v>3.9952960172314365</v>
      </c>
      <c r="M22" s="13">
        <f t="shared" si="12"/>
        <v>-3.9952960172314365</v>
      </c>
      <c r="N22" s="13">
        <f t="shared" si="13"/>
        <v>-1.4684492227240972E-15</v>
      </c>
      <c r="O22" s="13">
        <f t="shared" si="14"/>
        <v>1.4684492227240972E-15</v>
      </c>
      <c r="P22" s="13">
        <f t="shared" si="15"/>
        <v>9.8595839865940876E-3</v>
      </c>
      <c r="Q22" s="13">
        <f t="shared" si="16"/>
        <v>-9.8595839865940876E-3</v>
      </c>
      <c r="R22" s="13">
        <f t="shared" si="17"/>
        <v>-3.6238362261652553E-18</v>
      </c>
      <c r="S22" s="13">
        <f t="shared" si="18"/>
        <v>3.6238362261652553E-18</v>
      </c>
      <c r="T22" s="13">
        <f t="shared" si="19"/>
        <v>1.0622250796435404</v>
      </c>
      <c r="U22" s="13">
        <f t="shared" si="20"/>
        <v>-7.2022723856023214E-17</v>
      </c>
      <c r="V22" s="13">
        <f t="shared" si="21"/>
        <v>1.0622250796435404</v>
      </c>
      <c r="W22" s="13">
        <f t="shared" si="22"/>
        <v>-2.0904755561169436E-17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3.6122996606988936E-2</v>
      </c>
      <c r="E23" s="13">
        <f t="shared" si="4"/>
        <v>27.683196133471494</v>
      </c>
      <c r="F23" s="13">
        <f t="shared" si="5"/>
        <v>-0.25</v>
      </c>
      <c r="G23" s="13">
        <f t="shared" si="6"/>
        <v>9.0307491517472339E-3</v>
      </c>
      <c r="H23" s="13">
        <f t="shared" si="7"/>
        <v>-4.425603347972182E-18</v>
      </c>
      <c r="I23" s="13">
        <f t="shared" si="8"/>
        <v>0.25</v>
      </c>
      <c r="J23" s="13">
        <f t="shared" si="9"/>
        <v>-9.0307491517472339E-3</v>
      </c>
      <c r="K23" s="13">
        <f t="shared" si="10"/>
        <v>4.425603347972182E-18</v>
      </c>
      <c r="L23" s="13">
        <f t="shared" si="11"/>
        <v>-6.9117682842161265</v>
      </c>
      <c r="M23" s="13">
        <f t="shared" si="12"/>
        <v>6.9117682842161265</v>
      </c>
      <c r="N23" s="13">
        <f t="shared" si="13"/>
        <v>3.3871768936375162E-15</v>
      </c>
      <c r="O23" s="13">
        <f t="shared" si="14"/>
        <v>-3.3871768936375162E-15</v>
      </c>
      <c r="P23" s="13">
        <f t="shared" si="15"/>
        <v>-2.3133635023929035E-3</v>
      </c>
      <c r="Q23" s="13">
        <f t="shared" si="16"/>
        <v>2.3133635023929035E-3</v>
      </c>
      <c r="R23" s="13">
        <f t="shared" si="17"/>
        <v>1.1336854882394636E-18</v>
      </c>
      <c r="S23" s="13">
        <f t="shared" si="18"/>
        <v>-1.1336854882394636E-18</v>
      </c>
      <c r="T23" s="13">
        <f t="shared" si="19"/>
        <v>0.5242649695027839</v>
      </c>
      <c r="U23" s="13">
        <f t="shared" si="20"/>
        <v>4.1865301315858926E-17</v>
      </c>
      <c r="V23" s="13">
        <f t="shared" si="21"/>
        <v>0.5242649695027839</v>
      </c>
      <c r="W23" s="13">
        <f t="shared" si="22"/>
        <v>6.709475654406637E-17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1.5748156169501083E-2</v>
      </c>
      <c r="E24" s="13">
        <f t="shared" si="4"/>
        <v>63.499497289509108</v>
      </c>
      <c r="F24" s="13">
        <f t="shared" si="5"/>
        <v>-0.2</v>
      </c>
      <c r="G24" s="13">
        <f t="shared" si="6"/>
        <v>-3.1496312339002164E-3</v>
      </c>
      <c r="H24" s="13">
        <f t="shared" si="7"/>
        <v>1.9293829198723901E-18</v>
      </c>
      <c r="I24" s="13">
        <f t="shared" si="8"/>
        <v>0.2</v>
      </c>
      <c r="J24" s="13">
        <f t="shared" si="9"/>
        <v>3.1496312339002164E-3</v>
      </c>
      <c r="K24" s="13">
        <f t="shared" si="10"/>
        <v>-1.9293829198723901E-18</v>
      </c>
      <c r="L24" s="13">
        <f t="shared" si="11"/>
        <v>12.696749826667922</v>
      </c>
      <c r="M24" s="13">
        <f t="shared" si="12"/>
        <v>-12.696749826667922</v>
      </c>
      <c r="N24" s="13">
        <f t="shared" si="13"/>
        <v>-7.7777017162517462E-15</v>
      </c>
      <c r="O24" s="13">
        <f t="shared" si="14"/>
        <v>7.7777017162517462E-15</v>
      </c>
      <c r="P24" s="13">
        <f t="shared" si="15"/>
        <v>5.752946871929929E-4</v>
      </c>
      <c r="Q24" s="13">
        <f t="shared" si="16"/>
        <v>-5.7529468719299268E-4</v>
      </c>
      <c r="R24" s="13">
        <f t="shared" si="17"/>
        <v>-3.5241069856581653E-19</v>
      </c>
      <c r="S24" s="13">
        <f t="shared" si="18"/>
        <v>3.5241069856581638E-19</v>
      </c>
      <c r="T24" s="13">
        <f t="shared" si="19"/>
        <v>0.46990604870418018</v>
      </c>
      <c r="U24" s="13">
        <f t="shared" si="20"/>
        <v>-2.2814459109609306E-17</v>
      </c>
      <c r="V24" s="13">
        <f t="shared" si="21"/>
        <v>0.46990604870418018</v>
      </c>
      <c r="W24" s="13">
        <f t="shared" si="22"/>
        <v>-2.0094436631111152E-19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6.8655550766519753E-3</v>
      </c>
      <c r="E25" s="13">
        <f t="shared" si="4"/>
        <v>145.65464683267174</v>
      </c>
      <c r="F25" s="13">
        <f t="shared" si="5"/>
        <v>-0.16666666666666666</v>
      </c>
      <c r="G25" s="13">
        <f t="shared" si="6"/>
        <v>1.1442591794419957E-3</v>
      </c>
      <c r="H25" s="13">
        <f t="shared" si="7"/>
        <v>-8.4113241942501993E-19</v>
      </c>
      <c r="I25" s="13">
        <f t="shared" si="8"/>
        <v>0.16666666666666666</v>
      </c>
      <c r="J25" s="13">
        <f t="shared" si="9"/>
        <v>-1.1442591794419957E-3</v>
      </c>
      <c r="K25" s="13">
        <f t="shared" si="10"/>
        <v>8.4113241942501993E-19</v>
      </c>
      <c r="L25" s="13">
        <f t="shared" si="11"/>
        <v>-24.274630212932511</v>
      </c>
      <c r="M25" s="13">
        <f t="shared" si="12"/>
        <v>24.274630212932511</v>
      </c>
      <c r="N25" s="13">
        <f t="shared" si="13"/>
        <v>1.7844015419311425E-14</v>
      </c>
      <c r="O25" s="13">
        <f t="shared" si="14"/>
        <v>-1.7844015419311425E-14</v>
      </c>
      <c r="P25" s="13">
        <f t="shared" si="15"/>
        <v>-1.4886233488670817E-4</v>
      </c>
      <c r="Q25" s="13">
        <f t="shared" si="16"/>
        <v>1.4886233488670817E-4</v>
      </c>
      <c r="R25" s="13">
        <f t="shared" si="17"/>
        <v>1.0942707574832406E-19</v>
      </c>
      <c r="S25" s="13">
        <f t="shared" si="18"/>
        <v>-1.0942707574832406E-19</v>
      </c>
      <c r="T25" s="13">
        <f t="shared" si="19"/>
        <v>0.29155717366105155</v>
      </c>
      <c r="U25" s="13">
        <f t="shared" si="20"/>
        <v>1.1935410637930623E-17</v>
      </c>
      <c r="V25" s="13">
        <f t="shared" si="21"/>
        <v>0.29155717366105155</v>
      </c>
      <c r="W25" s="13">
        <f t="shared" si="22"/>
        <v>2.5966156705745371E-17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2.9931025577348606E-3</v>
      </c>
      <c r="E26" s="13">
        <f t="shared" si="4"/>
        <v>334.10148189402048</v>
      </c>
      <c r="F26" s="13">
        <f t="shared" si="5"/>
        <v>-0.14285714285714285</v>
      </c>
      <c r="G26" s="13">
        <f t="shared" si="6"/>
        <v>-4.2758607967640868E-4</v>
      </c>
      <c r="H26" s="13">
        <f t="shared" si="7"/>
        <v>3.6669949739919035E-19</v>
      </c>
      <c r="I26" s="13">
        <f t="shared" si="8"/>
        <v>0.14285714285714285</v>
      </c>
      <c r="J26" s="13">
        <f t="shared" si="9"/>
        <v>4.2758607967640868E-4</v>
      </c>
      <c r="K26" s="13">
        <f t="shared" si="10"/>
        <v>-3.6669949739919035E-19</v>
      </c>
      <c r="L26" s="13">
        <f t="shared" si="11"/>
        <v>47.728355541637541</v>
      </c>
      <c r="M26" s="13">
        <f t="shared" si="12"/>
        <v>-47.728355541637541</v>
      </c>
      <c r="N26" s="13">
        <f t="shared" si="13"/>
        <v>-4.0932024733016556E-14</v>
      </c>
      <c r="O26" s="13">
        <f t="shared" si="14"/>
        <v>4.0932024733016556E-14</v>
      </c>
      <c r="P26" s="13">
        <f t="shared" si="15"/>
        <v>3.9612145484517018E-5</v>
      </c>
      <c r="Q26" s="13">
        <f t="shared" si="16"/>
        <v>-3.9612145484517018E-5</v>
      </c>
      <c r="R26" s="13">
        <f t="shared" si="17"/>
        <v>-3.3971531185180052E-20</v>
      </c>
      <c r="S26" s="13">
        <f t="shared" si="18"/>
        <v>3.3971531185180046E-20</v>
      </c>
      <c r="T26" s="13">
        <f t="shared" si="19"/>
        <v>0.22619369923720825</v>
      </c>
      <c r="U26" s="13">
        <f t="shared" si="20"/>
        <v>-6.0705787554468641E-18</v>
      </c>
      <c r="V26" s="13">
        <f t="shared" si="21"/>
        <v>0.22619369923720825</v>
      </c>
      <c r="W26" s="13">
        <f t="shared" si="22"/>
        <v>4.8146494016433897E-18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1.3048708838685342E-3</v>
      </c>
      <c r="E27" s="13">
        <f t="shared" si="4"/>
        <v>766.35934816425106</v>
      </c>
      <c r="F27" s="13">
        <f t="shared" si="5"/>
        <v>-0.125</v>
      </c>
      <c r="G27" s="13">
        <f t="shared" si="6"/>
        <v>1.6310886048356678E-4</v>
      </c>
      <c r="H27" s="13">
        <f t="shared" si="7"/>
        <v>-1.5986605472267801E-19</v>
      </c>
      <c r="I27" s="13">
        <f t="shared" si="8"/>
        <v>0.125</v>
      </c>
      <c r="J27" s="13">
        <f t="shared" si="9"/>
        <v>-1.6310886048356678E-4</v>
      </c>
      <c r="K27" s="13">
        <f t="shared" si="10"/>
        <v>1.5986605472267801E-19</v>
      </c>
      <c r="L27" s="13">
        <f t="shared" si="11"/>
        <v>-95.79475541167092</v>
      </c>
      <c r="M27" s="13">
        <f t="shared" si="12"/>
        <v>95.79475541167092</v>
      </c>
      <c r="N27" s="13">
        <f t="shared" si="13"/>
        <v>9.3890237264766237E-14</v>
      </c>
      <c r="O27" s="13">
        <f t="shared" si="14"/>
        <v>-9.3890237264766237E-14</v>
      </c>
      <c r="P27" s="13">
        <f t="shared" si="15"/>
        <v>-1.0759976588599815E-5</v>
      </c>
      <c r="Q27" s="13">
        <f t="shared" si="16"/>
        <v>1.0759976588599813E-5</v>
      </c>
      <c r="R27" s="13">
        <f t="shared" si="17"/>
        <v>1.054605495390079E-20</v>
      </c>
      <c r="S27" s="13">
        <f t="shared" si="18"/>
        <v>-1.0546054953900788E-20</v>
      </c>
      <c r="T27" s="13">
        <f t="shared" si="19"/>
        <v>0.1529294455976902</v>
      </c>
      <c r="U27" s="13">
        <f t="shared" si="20"/>
        <v>3.0246002747666794E-18</v>
      </c>
      <c r="V27" s="13">
        <f t="shared" si="21"/>
        <v>0.1529294455976902</v>
      </c>
      <c r="W27" s="13">
        <f t="shared" si="22"/>
        <v>1.038409752372606E-17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5.688705918772194E-4</v>
      </c>
      <c r="E28" s="13">
        <f t="shared" si="4"/>
        <v>1757.8690378423221</v>
      </c>
      <c r="F28" s="13">
        <f t="shared" si="5"/>
        <v>-0.1111111111111111</v>
      </c>
      <c r="G28" s="13">
        <f t="shared" si="6"/>
        <v>-6.3207843541913261E-5</v>
      </c>
      <c r="H28" s="13">
        <f t="shared" si="7"/>
        <v>6.969509266813275E-20</v>
      </c>
      <c r="I28" s="13">
        <f t="shared" si="8"/>
        <v>0.1111111111111111</v>
      </c>
      <c r="J28" s="13">
        <f t="shared" si="9"/>
        <v>6.3207843541913261E-5</v>
      </c>
      <c r="K28" s="13">
        <f t="shared" si="10"/>
        <v>-6.969509266813275E-20</v>
      </c>
      <c r="L28" s="13">
        <f t="shared" si="11"/>
        <v>195.31871877463666</v>
      </c>
      <c r="M28" s="13">
        <f t="shared" si="12"/>
        <v>-195.31871877463666</v>
      </c>
      <c r="N28" s="13">
        <f t="shared" si="13"/>
        <v>-2.1536498386932966E-13</v>
      </c>
      <c r="O28" s="13">
        <f t="shared" si="14"/>
        <v>2.1536498386932966E-13</v>
      </c>
      <c r="P28" s="13">
        <f t="shared" si="15"/>
        <v>2.9691414650972267E-6</v>
      </c>
      <c r="Q28" s="13">
        <f t="shared" si="16"/>
        <v>-2.9691414650972267E-6</v>
      </c>
      <c r="R28" s="13">
        <f t="shared" si="17"/>
        <v>-3.2738751705320857E-21</v>
      </c>
      <c r="S28" s="13">
        <f t="shared" si="18"/>
        <v>3.2738751705320854E-21</v>
      </c>
      <c r="T28" s="13">
        <f t="shared" si="19"/>
        <v>0.11243786303007834</v>
      </c>
      <c r="U28" s="13">
        <f t="shared" si="20"/>
        <v>-1.4834279322120703E-18</v>
      </c>
      <c r="V28" s="13">
        <f t="shared" si="21"/>
        <v>0.11243786303007834</v>
      </c>
      <c r="W28" s="13">
        <f t="shared" si="22"/>
        <v>3.9274734178496554E-18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2.4800442273899498E-4</v>
      </c>
      <c r="E29" s="13">
        <f t="shared" si="4"/>
        <v>4032.1861560203743</v>
      </c>
      <c r="F29" s="13">
        <f t="shared" si="5"/>
        <v>-0.1</v>
      </c>
      <c r="G29" s="13">
        <f t="shared" si="6"/>
        <v>2.4800442273899497E-5</v>
      </c>
      <c r="H29" s="13">
        <f t="shared" si="7"/>
        <v>-3.0384223532918393E-20</v>
      </c>
      <c r="I29" s="13">
        <f t="shared" si="8"/>
        <v>0.1</v>
      </c>
      <c r="J29" s="13">
        <f t="shared" si="9"/>
        <v>-2.4800442273899497E-5</v>
      </c>
      <c r="K29" s="13">
        <f t="shared" si="10"/>
        <v>3.0384223532918393E-20</v>
      </c>
      <c r="L29" s="13">
        <f t="shared" si="11"/>
        <v>-403.21859080159516</v>
      </c>
      <c r="M29" s="13">
        <f t="shared" si="12"/>
        <v>403.21859080159516</v>
      </c>
      <c r="N29" s="13">
        <f t="shared" si="13"/>
        <v>4.9400263351100543E-13</v>
      </c>
      <c r="O29" s="13">
        <f t="shared" si="14"/>
        <v>-4.9400263351100543E-13</v>
      </c>
      <c r="P29" s="13">
        <f t="shared" si="15"/>
        <v>-8.2955457752404451E-7</v>
      </c>
      <c r="Q29" s="13">
        <f t="shared" si="16"/>
        <v>8.295545775240444E-7</v>
      </c>
      <c r="R29" s="13">
        <f t="shared" si="17"/>
        <v>1.0163275089159563E-21</v>
      </c>
      <c r="S29" s="13">
        <f t="shared" si="18"/>
        <v>-1.0163275089159561E-21</v>
      </c>
      <c r="T29" s="13">
        <f t="shared" si="19"/>
        <v>7.8519242105171916E-2</v>
      </c>
      <c r="U29" s="13">
        <f t="shared" si="20"/>
        <v>7.1857132996164887E-19</v>
      </c>
      <c r="V29" s="13">
        <f t="shared" si="21"/>
        <v>7.8519242105171916E-2</v>
      </c>
      <c r="W29" s="13">
        <f t="shared" si="22"/>
        <v>4.4971905749667201E-18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1.0811983353742627E-4</v>
      </c>
      <c r="E30" s="13">
        <f t="shared" si="4"/>
        <v>9248.9968517556445</v>
      </c>
      <c r="F30" s="13">
        <f t="shared" si="5"/>
        <v>-9.0909090909090912E-2</v>
      </c>
      <c r="G30" s="13">
        <f t="shared" si="6"/>
        <v>-9.8290757761296628E-6</v>
      </c>
      <c r="H30" s="13">
        <f t="shared" si="7"/>
        <v>4.8166176660158004E-20</v>
      </c>
      <c r="I30" s="13">
        <f t="shared" si="8"/>
        <v>9.0909090909090912E-2</v>
      </c>
      <c r="J30" s="13">
        <f t="shared" si="9"/>
        <v>9.8290757761296628E-6</v>
      </c>
      <c r="K30" s="13">
        <f t="shared" si="10"/>
        <v>-4.8166176660158004E-20</v>
      </c>
      <c r="L30" s="13">
        <f t="shared" si="11"/>
        <v>840.81788578507383</v>
      </c>
      <c r="M30" s="13">
        <f t="shared" si="12"/>
        <v>-840.81788578507383</v>
      </c>
      <c r="N30" s="13">
        <f t="shared" si="13"/>
        <v>-4.1203246112007761E-12</v>
      </c>
      <c r="O30" s="13">
        <f t="shared" si="14"/>
        <v>4.1203246112007761E-12</v>
      </c>
      <c r="P30" s="13">
        <f t="shared" si="15"/>
        <v>2.3411203843213226E-7</v>
      </c>
      <c r="Q30" s="13">
        <f t="shared" si="16"/>
        <v>-2.3411203843213226E-7</v>
      </c>
      <c r="R30" s="13">
        <f t="shared" si="17"/>
        <v>-1.1472372436864026E-21</v>
      </c>
      <c r="S30" s="13">
        <f t="shared" si="18"/>
        <v>1.1472372436864024E-21</v>
      </c>
      <c r="T30" s="13">
        <f t="shared" si="19"/>
        <v>5.6584825376982617E-2</v>
      </c>
      <c r="U30" s="13">
        <f t="shared" si="20"/>
        <v>-1.2530159588509663E-18</v>
      </c>
      <c r="V30" s="13">
        <f t="shared" si="21"/>
        <v>5.6584825376982617E-2</v>
      </c>
      <c r="W30" s="13">
        <f t="shared" si="22"/>
        <v>1.4700428024438578E-18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4.7135846510541712E-5</v>
      </c>
      <c r="E31" s="13">
        <f t="shared" si="4"/>
        <v>21215.27614395033</v>
      </c>
      <c r="F31" s="13">
        <f t="shared" si="5"/>
        <v>-8.3333333333333329E-2</v>
      </c>
      <c r="G31" s="13">
        <f t="shared" si="6"/>
        <v>3.9279872092118091E-6</v>
      </c>
      <c r="H31" s="13">
        <f t="shared" si="7"/>
        <v>-5.7748409523200049E-21</v>
      </c>
      <c r="I31" s="13">
        <f t="shared" si="8"/>
        <v>8.3333333333333329E-2</v>
      </c>
      <c r="J31" s="13">
        <f t="shared" si="9"/>
        <v>-3.9279872092118091E-6</v>
      </c>
      <c r="K31" s="13">
        <f t="shared" si="10"/>
        <v>5.7748409523200049E-21</v>
      </c>
      <c r="L31" s="13">
        <f t="shared" si="11"/>
        <v>-1767.9396747345404</v>
      </c>
      <c r="M31" s="13">
        <f t="shared" si="12"/>
        <v>1767.9396747345404</v>
      </c>
      <c r="N31" s="13">
        <f t="shared" si="13"/>
        <v>2.5991862730472045E-12</v>
      </c>
      <c r="O31" s="13">
        <f t="shared" si="14"/>
        <v>-2.5991862730472045E-12</v>
      </c>
      <c r="P31" s="13">
        <f t="shared" si="15"/>
        <v>-6.6620307784247066E-8</v>
      </c>
      <c r="Q31" s="13">
        <f t="shared" si="16"/>
        <v>6.6620307784247066E-8</v>
      </c>
      <c r="R31" s="13">
        <f t="shared" si="17"/>
        <v>9.7943720576888396E-23</v>
      </c>
      <c r="S31" s="13">
        <f t="shared" si="18"/>
        <v>-9.7943720576888396E-23</v>
      </c>
      <c r="T31" s="13">
        <f t="shared" si="19"/>
        <v>3.9999053380023936E-2</v>
      </c>
      <c r="U31" s="13">
        <f t="shared" si="20"/>
        <v>1.6388643819434886E-19</v>
      </c>
      <c r="V31" s="13">
        <f t="shared" si="21"/>
        <v>3.9999053380023936E-2</v>
      </c>
      <c r="W31" s="13">
        <f t="shared" si="22"/>
        <v>2.0887801181575205E-18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2.0549310460196586E-5</v>
      </c>
      <c r="E32" s="13">
        <f t="shared" si="4"/>
        <v>48663.433351545827</v>
      </c>
      <c r="F32" s="13">
        <f t="shared" si="5"/>
        <v>-7.6923076923076927E-2</v>
      </c>
      <c r="G32" s="13">
        <f t="shared" si="6"/>
        <v>-1.5807161892458913E-6</v>
      </c>
      <c r="H32" s="13">
        <f t="shared" si="7"/>
        <v>-3.0982364318605403E-21</v>
      </c>
      <c r="I32" s="13">
        <f t="shared" si="8"/>
        <v>7.6923076923076927E-2</v>
      </c>
      <c r="J32" s="13">
        <f t="shared" si="9"/>
        <v>1.5807161892458913E-6</v>
      </c>
      <c r="K32" s="13">
        <f t="shared" si="10"/>
        <v>3.0982364318605403E-21</v>
      </c>
      <c r="L32" s="13">
        <f t="shared" si="11"/>
        <v>3743.3410254612709</v>
      </c>
      <c r="M32" s="13">
        <f t="shared" si="12"/>
        <v>-3743.3410254612709</v>
      </c>
      <c r="N32" s="13">
        <f t="shared" si="13"/>
        <v>7.3370258499694504E-12</v>
      </c>
      <c r="O32" s="13">
        <f t="shared" si="14"/>
        <v>-7.3370258499694504E-12</v>
      </c>
      <c r="P32" s="13">
        <f t="shared" si="15"/>
        <v>1.9090441589587913E-8</v>
      </c>
      <c r="Q32" s="13">
        <f t="shared" si="16"/>
        <v>-1.9090441589587906E-8</v>
      </c>
      <c r="R32" s="13">
        <f t="shared" si="17"/>
        <v>3.7417660447562009E-23</v>
      </c>
      <c r="S32" s="13">
        <f t="shared" si="18"/>
        <v>-3.7417660447561997E-23</v>
      </c>
      <c r="T32" s="13">
        <f t="shared" si="19"/>
        <v>2.8610283486544041E-2</v>
      </c>
      <c r="U32" s="13">
        <f t="shared" si="20"/>
        <v>9.5253216928710129E-20</v>
      </c>
      <c r="V32" s="13">
        <f t="shared" si="21"/>
        <v>2.8610283486544041E-2</v>
      </c>
      <c r="W32" s="13">
        <f t="shared" si="22"/>
        <v>1.4720796468438464E-18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8.958662921118964E-6</v>
      </c>
      <c r="E33" s="13">
        <f t="shared" si="4"/>
        <v>111623.80020378051</v>
      </c>
      <c r="F33" s="13">
        <f t="shared" si="5"/>
        <v>-7.1428571428571425E-2</v>
      </c>
      <c r="G33" s="13">
        <f t="shared" si="6"/>
        <v>6.399044943656403E-7</v>
      </c>
      <c r="H33" s="13">
        <f t="shared" si="7"/>
        <v>-1.0975692035856044E-21</v>
      </c>
      <c r="I33" s="13">
        <f t="shared" si="8"/>
        <v>7.1428571428571425E-2</v>
      </c>
      <c r="J33" s="13">
        <f t="shared" si="9"/>
        <v>-6.399044943656403E-7</v>
      </c>
      <c r="K33" s="13">
        <f t="shared" si="10"/>
        <v>1.0975692035856044E-21</v>
      </c>
      <c r="L33" s="13">
        <f t="shared" si="11"/>
        <v>-7973.1285853444178</v>
      </c>
      <c r="M33" s="13">
        <f t="shared" si="12"/>
        <v>7973.1285853444178</v>
      </c>
      <c r="N33" s="13">
        <f t="shared" si="13"/>
        <v>1.3675572633971451E-11</v>
      </c>
      <c r="O33" s="13">
        <f t="shared" si="14"/>
        <v>-1.3675572633971451E-11</v>
      </c>
      <c r="P33" s="13">
        <f t="shared" si="15"/>
        <v>-5.5030408440426638E-9</v>
      </c>
      <c r="Q33" s="13">
        <f t="shared" si="16"/>
        <v>5.5030408440426638E-9</v>
      </c>
      <c r="R33" s="13">
        <f t="shared" si="17"/>
        <v>9.4388587823290581E-24</v>
      </c>
      <c r="S33" s="13">
        <f t="shared" si="18"/>
        <v>-9.4388587823290581E-24</v>
      </c>
      <c r="T33" s="13">
        <f t="shared" si="19"/>
        <v>2.0316863789242388E-2</v>
      </c>
      <c r="U33" s="13">
        <f t="shared" si="20"/>
        <v>3.63397295997124E-20</v>
      </c>
      <c r="V33" s="13">
        <f t="shared" si="21"/>
        <v>2.0316863789242388E-2</v>
      </c>
      <c r="W33" s="13">
        <f t="shared" si="22"/>
        <v>1.0140579354039589E-18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3.9056123800206574E-6</v>
      </c>
      <c r="E34" s="13">
        <f t="shared" si="4"/>
        <v>256041.7938850119</v>
      </c>
      <c r="F34" s="13">
        <f t="shared" si="5"/>
        <v>-6.6666666666666666E-2</v>
      </c>
      <c r="G34" s="13">
        <f t="shared" si="6"/>
        <v>-2.6037415866804386E-7</v>
      </c>
      <c r="H34" s="13">
        <f t="shared" si="7"/>
        <v>1.4035303323915601E-21</v>
      </c>
      <c r="I34" s="13">
        <f t="shared" si="8"/>
        <v>6.6666666666666666E-2</v>
      </c>
      <c r="J34" s="13">
        <f t="shared" si="9"/>
        <v>2.6037415866804386E-7</v>
      </c>
      <c r="K34" s="13">
        <f t="shared" si="10"/>
        <v>-1.4035303323915601E-21</v>
      </c>
      <c r="L34" s="13">
        <f t="shared" si="11"/>
        <v>17069.452925407088</v>
      </c>
      <c r="M34" s="13">
        <f t="shared" si="12"/>
        <v>-17069.452925407088</v>
      </c>
      <c r="N34" s="13">
        <f t="shared" si="13"/>
        <v>-9.2011799714281844E-11</v>
      </c>
      <c r="O34" s="13">
        <f t="shared" si="14"/>
        <v>9.2011799714281844E-11</v>
      </c>
      <c r="P34" s="13">
        <f t="shared" si="15"/>
        <v>1.5944501947296378E-9</v>
      </c>
      <c r="Q34" s="13">
        <f t="shared" si="16"/>
        <v>-1.5944501947296374E-9</v>
      </c>
      <c r="R34" s="13">
        <f t="shared" si="17"/>
        <v>-8.5947823057347509E-24</v>
      </c>
      <c r="S34" s="13">
        <f t="shared" si="18"/>
        <v>8.5947823057347479E-24</v>
      </c>
      <c r="T34" s="13">
        <f t="shared" si="19"/>
        <v>1.4491445960415437E-2</v>
      </c>
      <c r="U34" s="13">
        <f t="shared" si="20"/>
        <v>-4.9789160639316226E-20</v>
      </c>
      <c r="V34" s="13">
        <f t="shared" si="21"/>
        <v>1.4491445960415437E-2</v>
      </c>
      <c r="W34" s="13">
        <f t="shared" si="22"/>
        <v>6.4758966174707536E-19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1.7026880235678495E-6</v>
      </c>
      <c r="E35" s="13">
        <f t="shared" si="4"/>
        <v>587306.65051873587</v>
      </c>
      <c r="F35" s="13">
        <f t="shared" si="5"/>
        <v>-6.25E-2</v>
      </c>
      <c r="G35" s="13">
        <f t="shared" si="6"/>
        <v>1.0641800147299058E-7</v>
      </c>
      <c r="H35" s="13">
        <f t="shared" si="7"/>
        <v>-2.0860456012655625E-22</v>
      </c>
      <c r="I35" s="13">
        <f t="shared" si="8"/>
        <v>6.25E-2</v>
      </c>
      <c r="J35" s="13">
        <f t="shared" si="9"/>
        <v>-1.0641800147299058E-7</v>
      </c>
      <c r="K35" s="13">
        <f t="shared" si="10"/>
        <v>2.0860456012655625E-22</v>
      </c>
      <c r="L35" s="13">
        <f t="shared" si="11"/>
        <v>-36706.665657314566</v>
      </c>
      <c r="M35" s="13">
        <f t="shared" si="12"/>
        <v>36706.665657314566</v>
      </c>
      <c r="N35" s="13">
        <f t="shared" si="13"/>
        <v>7.1953783543849992E-11</v>
      </c>
      <c r="O35" s="13">
        <f t="shared" si="14"/>
        <v>-7.1953783543849992E-11</v>
      </c>
      <c r="P35" s="13">
        <f t="shared" si="15"/>
        <v>-4.6403814213003771E-10</v>
      </c>
      <c r="Q35" s="13">
        <f t="shared" si="16"/>
        <v>4.6403814213003761E-10</v>
      </c>
      <c r="R35" s="13">
        <f t="shared" si="17"/>
        <v>9.0962498055885187E-25</v>
      </c>
      <c r="S35" s="13">
        <f t="shared" si="18"/>
        <v>-9.0962498055885169E-25</v>
      </c>
      <c r="T35" s="13">
        <f t="shared" si="19"/>
        <v>1.0308386854827926E-2</v>
      </c>
      <c r="U35" s="13">
        <f t="shared" si="20"/>
        <v>7.8934256677635344E-21</v>
      </c>
      <c r="V35" s="13">
        <f t="shared" si="21"/>
        <v>1.0308386854827926E-2</v>
      </c>
      <c r="W35" s="13">
        <f t="shared" si="22"/>
        <v>5.0396888322805041E-19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7.4230267202964343E-7</v>
      </c>
      <c r="E36" s="13">
        <f t="shared" si="4"/>
        <v>1347159.3699989612</v>
      </c>
      <c r="F36" s="13">
        <f t="shared" si="5"/>
        <v>-5.8823529411764705E-2</v>
      </c>
      <c r="G36" s="13">
        <f t="shared" si="6"/>
        <v>-4.3664863060567263E-8</v>
      </c>
      <c r="H36" s="13">
        <f t="shared" si="7"/>
        <v>-6.4185659107062238E-23</v>
      </c>
      <c r="I36" s="13">
        <f t="shared" si="8"/>
        <v>5.8823529411764705E-2</v>
      </c>
      <c r="J36" s="13">
        <f t="shared" si="9"/>
        <v>4.3664863060567263E-8</v>
      </c>
      <c r="K36" s="13">
        <f t="shared" si="10"/>
        <v>6.4185659107062238E-23</v>
      </c>
      <c r="L36" s="13">
        <f t="shared" si="11"/>
        <v>79244.668823424639</v>
      </c>
      <c r="M36" s="13">
        <f t="shared" si="12"/>
        <v>-79244.668823424639</v>
      </c>
      <c r="N36" s="13">
        <f t="shared" si="13"/>
        <v>1.1648659683409753E-10</v>
      </c>
      <c r="O36" s="13">
        <f t="shared" si="14"/>
        <v>-1.1648659683409753E-10</v>
      </c>
      <c r="P36" s="13">
        <f t="shared" si="15"/>
        <v>1.355801736023073E-10</v>
      </c>
      <c r="Q36" s="13">
        <f t="shared" si="16"/>
        <v>-1.355801736023073E-10</v>
      </c>
      <c r="R36" s="13">
        <f t="shared" si="17"/>
        <v>1.9929760898237794E-25</v>
      </c>
      <c r="S36" s="13">
        <f t="shared" si="18"/>
        <v>-1.9929760898237794E-25</v>
      </c>
      <c r="T36" s="13">
        <f t="shared" si="19"/>
        <v>7.3449634444825249E-3</v>
      </c>
      <c r="U36" s="13">
        <f t="shared" si="20"/>
        <v>2.5805285576681931E-21</v>
      </c>
      <c r="V36" s="13">
        <f t="shared" si="21"/>
        <v>7.3449634444825249E-3</v>
      </c>
      <c r="W36" s="13">
        <f t="shared" si="22"/>
        <v>3.5604573633445481E-19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3.2361375030273796E-7</v>
      </c>
      <c r="E37" s="13">
        <f t="shared" si="4"/>
        <v>3090103.5542046912</v>
      </c>
      <c r="F37" s="13">
        <f t="shared" si="5"/>
        <v>-5.5555555555555552E-2</v>
      </c>
      <c r="G37" s="13">
        <f t="shared" si="6"/>
        <v>1.7978541683485441E-8</v>
      </c>
      <c r="H37" s="13">
        <f t="shared" si="7"/>
        <v>-3.9647488617058337E-23</v>
      </c>
      <c r="I37" s="13">
        <f t="shared" si="8"/>
        <v>5.5555555555555552E-2</v>
      </c>
      <c r="J37" s="13">
        <f t="shared" si="9"/>
        <v>-1.7978541683485441E-8</v>
      </c>
      <c r="K37" s="13">
        <f t="shared" si="10"/>
        <v>3.9647488617058337E-23</v>
      </c>
      <c r="L37" s="13">
        <f t="shared" si="11"/>
        <v>-171672.41967802041</v>
      </c>
      <c r="M37" s="13">
        <f t="shared" si="12"/>
        <v>171672.41967802041</v>
      </c>
      <c r="N37" s="13">
        <f t="shared" si="13"/>
        <v>3.7858355949411163E-10</v>
      </c>
      <c r="O37" s="13">
        <f t="shared" si="14"/>
        <v>-3.7858355949411163E-10</v>
      </c>
      <c r="P37" s="13">
        <f t="shared" si="15"/>
        <v>-3.9750632826933791E-11</v>
      </c>
      <c r="Q37" s="13">
        <f t="shared" si="16"/>
        <v>3.9750632826933785E-11</v>
      </c>
      <c r="R37" s="13">
        <f t="shared" si="17"/>
        <v>8.7660767501204057E-26</v>
      </c>
      <c r="S37" s="13">
        <f t="shared" si="18"/>
        <v>-8.7660767501204034E-26</v>
      </c>
      <c r="T37" s="13">
        <f t="shared" si="19"/>
        <v>5.2281466185194374E-3</v>
      </c>
      <c r="U37" s="13">
        <f t="shared" si="20"/>
        <v>1.6877570516093606E-21</v>
      </c>
      <c r="V37" s="13">
        <f t="shared" si="21"/>
        <v>5.2281466185194374E-3</v>
      </c>
      <c r="W37" s="13">
        <f t="shared" si="22"/>
        <v>2.5328437080884398E-19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1.410824227517002E-7</v>
      </c>
      <c r="E38" s="13">
        <f t="shared" si="4"/>
        <v>7088055.1984846666</v>
      </c>
      <c r="F38" s="13">
        <f t="shared" si="5"/>
        <v>-5.2631578947368418E-2</v>
      </c>
      <c r="G38" s="13">
        <f t="shared" si="6"/>
        <v>-7.4253906711421152E-9</v>
      </c>
      <c r="H38" s="13">
        <f t="shared" si="7"/>
        <v>4.3664978232705247E-23</v>
      </c>
      <c r="I38" s="13">
        <f t="shared" si="8"/>
        <v>5.2631578947368418E-2</v>
      </c>
      <c r="J38" s="13">
        <f t="shared" si="9"/>
        <v>7.4253906711421152E-9</v>
      </c>
      <c r="K38" s="13">
        <f t="shared" si="10"/>
        <v>-4.3664978232705247E-23</v>
      </c>
      <c r="L38" s="13">
        <f t="shared" si="11"/>
        <v>373055.53676234343</v>
      </c>
      <c r="M38" s="13">
        <f t="shared" si="12"/>
        <v>-373055.53676234343</v>
      </c>
      <c r="N38" s="13">
        <f t="shared" si="13"/>
        <v>-2.1937514958808733E-9</v>
      </c>
      <c r="O38" s="13">
        <f t="shared" si="14"/>
        <v>2.1937514958808733E-9</v>
      </c>
      <c r="P38" s="13">
        <f t="shared" si="15"/>
        <v>1.1690535261554171E-11</v>
      </c>
      <c r="Q38" s="13">
        <f t="shared" si="16"/>
        <v>-1.169053526155417E-11</v>
      </c>
      <c r="R38" s="13">
        <f t="shared" si="17"/>
        <v>-6.8746142840443974E-26</v>
      </c>
      <c r="S38" s="13">
        <f t="shared" si="18"/>
        <v>6.8746142840443963E-26</v>
      </c>
      <c r="T38" s="13">
        <f t="shared" si="19"/>
        <v>3.7237091043164365E-3</v>
      </c>
      <c r="U38" s="13">
        <f t="shared" si="20"/>
        <v>-1.9620433199486688E-21</v>
      </c>
      <c r="V38" s="13">
        <f t="shared" si="21"/>
        <v>3.7237091043164365E-3</v>
      </c>
      <c r="W38" s="13">
        <f t="shared" si="22"/>
        <v>1.7723580050951801E-19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6.1506193698102129E-8</v>
      </c>
      <c r="E39" s="13">
        <f t="shared" si="4"/>
        <v>16258525.196802361</v>
      </c>
      <c r="F39" s="13">
        <f t="shared" si="5"/>
        <v>-0.05</v>
      </c>
      <c r="G39" s="13">
        <f t="shared" si="6"/>
        <v>3.0753096849051066E-9</v>
      </c>
      <c r="H39" s="13">
        <f t="shared" si="7"/>
        <v>-7.5354218176540118E-24</v>
      </c>
      <c r="I39" s="13">
        <f t="shared" si="8"/>
        <v>0.05</v>
      </c>
      <c r="J39" s="13">
        <f t="shared" si="9"/>
        <v>-3.0753096849051066E-9</v>
      </c>
      <c r="K39" s="13">
        <f t="shared" si="10"/>
        <v>7.5354218176540118E-24</v>
      </c>
      <c r="L39" s="13">
        <f t="shared" si="11"/>
        <v>-812926.25984011521</v>
      </c>
      <c r="M39" s="13">
        <f t="shared" si="12"/>
        <v>812926.25984011521</v>
      </c>
      <c r="N39" s="13">
        <f t="shared" si="13"/>
        <v>1.9919107023955207E-9</v>
      </c>
      <c r="O39" s="13">
        <f t="shared" si="14"/>
        <v>-1.9919107023955207E-9</v>
      </c>
      <c r="P39" s="13">
        <f t="shared" si="15"/>
        <v>-3.4476998225198135E-12</v>
      </c>
      <c r="Q39" s="13">
        <f t="shared" si="16"/>
        <v>3.4476998225198131E-12</v>
      </c>
      <c r="R39" s="13">
        <f t="shared" si="17"/>
        <v>8.4478882210977443E-27</v>
      </c>
      <c r="S39" s="13">
        <f t="shared" si="18"/>
        <v>-8.4478882210977428E-27</v>
      </c>
      <c r="T39" s="13">
        <f t="shared" si="19"/>
        <v>2.6511756744657202E-3</v>
      </c>
      <c r="U39" s="13">
        <f t="shared" si="20"/>
        <v>3.5641773576896462E-22</v>
      </c>
      <c r="V39" s="13">
        <f t="shared" si="21"/>
        <v>2.6511756744657202E-3</v>
      </c>
      <c r="W39" s="13">
        <f t="shared" si="22"/>
        <v>1.2794021957643416E-19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2.6814196903085631E-8</v>
      </c>
      <c r="E40" s="13">
        <f t="shared" si="4"/>
        <v>37293677.062725134</v>
      </c>
      <c r="F40" s="13">
        <f t="shared" si="5"/>
        <v>-4.7619047619047616E-2</v>
      </c>
      <c r="G40" s="13">
        <f t="shared" si="6"/>
        <v>-1.2768665191945539E-9</v>
      </c>
      <c r="H40" s="13">
        <f t="shared" si="7"/>
        <v>-1.2512039582017874E-24</v>
      </c>
      <c r="I40" s="13">
        <f t="shared" si="8"/>
        <v>4.7619047619047616E-2</v>
      </c>
      <c r="J40" s="13">
        <f t="shared" si="9"/>
        <v>1.2768665191945539E-9</v>
      </c>
      <c r="K40" s="13">
        <f t="shared" si="10"/>
        <v>1.2512039582017874E-24</v>
      </c>
      <c r="L40" s="13">
        <f t="shared" si="11"/>
        <v>1775889.3839392911</v>
      </c>
      <c r="M40" s="13">
        <f t="shared" si="12"/>
        <v>-1775889.3839392911</v>
      </c>
      <c r="N40" s="13">
        <f t="shared" si="13"/>
        <v>1.7401974232318426E-9</v>
      </c>
      <c r="O40" s="13">
        <f t="shared" si="14"/>
        <v>-1.7401974232318426E-9</v>
      </c>
      <c r="P40" s="13">
        <f t="shared" si="15"/>
        <v>1.0193224572200873E-12</v>
      </c>
      <c r="Q40" s="13">
        <f t="shared" si="16"/>
        <v>-1.0193224572200871E-12</v>
      </c>
      <c r="R40" s="13">
        <f t="shared" si="17"/>
        <v>9.9883603648896193E-28</v>
      </c>
      <c r="S40" s="13">
        <f t="shared" si="18"/>
        <v>-9.9883603648896175E-28</v>
      </c>
      <c r="T40" s="13">
        <f t="shared" si="19"/>
        <v>1.8880018840567684E-3</v>
      </c>
      <c r="U40" s="13">
        <f t="shared" si="20"/>
        <v>6.2139699300555636E-23</v>
      </c>
      <c r="V40" s="13">
        <f t="shared" si="21"/>
        <v>1.8880018840567684E-3</v>
      </c>
      <c r="W40" s="13">
        <f t="shared" si="22"/>
        <v>9.0919362240332085E-20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1.1689898404160768E-8</v>
      </c>
      <c r="E41" s="13">
        <f t="shared" si="4"/>
        <v>85543942.763785824</v>
      </c>
      <c r="F41" s="13">
        <f t="shared" si="5"/>
        <v>-4.5454545454545456E-2</v>
      </c>
      <c r="G41" s="13">
        <f t="shared" si="6"/>
        <v>5.3135901837094398E-10</v>
      </c>
      <c r="H41" s="13">
        <f t="shared" si="7"/>
        <v>-5.20771900263055E-24</v>
      </c>
      <c r="I41" s="13">
        <f t="shared" si="8"/>
        <v>4.5454545454545456E-2</v>
      </c>
      <c r="J41" s="13">
        <f t="shared" si="9"/>
        <v>-5.3135901837094398E-10</v>
      </c>
      <c r="K41" s="13">
        <f t="shared" si="10"/>
        <v>5.20771900263055E-24</v>
      </c>
      <c r="L41" s="13">
        <f t="shared" si="11"/>
        <v>-3888361.0347175375</v>
      </c>
      <c r="M41" s="13">
        <f t="shared" si="12"/>
        <v>3888361.0347175375</v>
      </c>
      <c r="N41" s="13">
        <f t="shared" si="13"/>
        <v>3.8108869802696095E-8</v>
      </c>
      <c r="O41" s="13">
        <f t="shared" si="14"/>
        <v>-3.8108869802696095E-8</v>
      </c>
      <c r="P41" s="13">
        <f t="shared" si="15"/>
        <v>-3.0205056430790338E-13</v>
      </c>
      <c r="Q41" s="13">
        <f t="shared" si="16"/>
        <v>3.0205056430790338E-13</v>
      </c>
      <c r="R41" s="13">
        <f t="shared" si="17"/>
        <v>2.9603232637776276E-27</v>
      </c>
      <c r="S41" s="13">
        <f t="shared" si="18"/>
        <v>-2.960323263777628E-27</v>
      </c>
      <c r="T41" s="13">
        <f t="shared" si="19"/>
        <v>1.344325409140288E-3</v>
      </c>
      <c r="U41" s="13">
        <f t="shared" si="20"/>
        <v>2.7095175377982323E-22</v>
      </c>
      <c r="V41" s="13">
        <f t="shared" si="21"/>
        <v>1.344325409140288E-3</v>
      </c>
      <c r="W41" s="13">
        <f t="shared" si="22"/>
        <v>6.4964569857261478E-20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5.0963198783654451E-9</v>
      </c>
      <c r="E42" s="13">
        <f t="shared" si="4"/>
        <v>196220022.26452324</v>
      </c>
      <c r="F42" s="13">
        <f t="shared" si="5"/>
        <v>-4.3478260869565216E-2</v>
      </c>
      <c r="G42" s="13">
        <f t="shared" si="6"/>
        <v>-2.2157912514632371E-10</v>
      </c>
      <c r="H42" s="13">
        <f t="shared" si="7"/>
        <v>1.4115820313139434E-24</v>
      </c>
      <c r="I42" s="13">
        <f t="shared" si="8"/>
        <v>4.3478260869565216E-2</v>
      </c>
      <c r="J42" s="13">
        <f t="shared" si="9"/>
        <v>2.2157912514632371E-10</v>
      </c>
      <c r="K42" s="13">
        <f t="shared" si="10"/>
        <v>-1.4115820313139434E-24</v>
      </c>
      <c r="L42" s="13">
        <f t="shared" si="11"/>
        <v>8531305.3158488385</v>
      </c>
      <c r="M42" s="13">
        <f t="shared" si="12"/>
        <v>-8531305.3158488385</v>
      </c>
      <c r="N42" s="13">
        <f t="shared" si="13"/>
        <v>-5.4349150803591163E-8</v>
      </c>
      <c r="O42" s="13">
        <f t="shared" si="14"/>
        <v>5.4349150803591163E-8</v>
      </c>
      <c r="P42" s="13">
        <f t="shared" si="15"/>
        <v>8.9690395954048321E-14</v>
      </c>
      <c r="Q42" s="13">
        <f t="shared" si="16"/>
        <v>-8.9690395954048321E-14</v>
      </c>
      <c r="R42" s="13">
        <f t="shared" si="17"/>
        <v>-5.7137761161644316E-28</v>
      </c>
      <c r="S42" s="13">
        <f t="shared" si="18"/>
        <v>5.7137761161644316E-28</v>
      </c>
      <c r="T42" s="13">
        <f t="shared" si="19"/>
        <v>9.5729173392044827E-4</v>
      </c>
      <c r="U42" s="13">
        <f t="shared" si="20"/>
        <v>-7.6781342327317263E-23</v>
      </c>
      <c r="V42" s="13">
        <f t="shared" si="21"/>
        <v>9.5729173392044827E-4</v>
      </c>
      <c r="W42" s="13">
        <f t="shared" si="22"/>
        <v>4.5991429097490705E-20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2.2217880262653471E-9</v>
      </c>
      <c r="E43" s="13">
        <f t="shared" si="4"/>
        <v>450087941.86406803</v>
      </c>
      <c r="F43" s="13">
        <f t="shared" si="5"/>
        <v>-4.1666666666666664E-2</v>
      </c>
      <c r="G43" s="13">
        <f t="shared" si="6"/>
        <v>9.2574501094389454E-11</v>
      </c>
      <c r="H43" s="13">
        <f t="shared" si="7"/>
        <v>-2.7220201675134626E-25</v>
      </c>
      <c r="I43" s="13">
        <f t="shared" si="8"/>
        <v>4.1666666666666664E-2</v>
      </c>
      <c r="J43" s="13">
        <f t="shared" si="9"/>
        <v>-9.2574501094389454E-11</v>
      </c>
      <c r="K43" s="13">
        <f t="shared" si="10"/>
        <v>2.7220201675134626E-25</v>
      </c>
      <c r="L43" s="13">
        <f t="shared" si="11"/>
        <v>-18753664.244336165</v>
      </c>
      <c r="M43" s="13">
        <f t="shared" si="12"/>
        <v>18753664.244336165</v>
      </c>
      <c r="N43" s="13">
        <f t="shared" si="13"/>
        <v>5.5142454654776371E-8</v>
      </c>
      <c r="O43" s="13">
        <f t="shared" si="14"/>
        <v>-5.5142454654776371E-8</v>
      </c>
      <c r="P43" s="13">
        <f t="shared" si="15"/>
        <v>-2.6682958492930267E-14</v>
      </c>
      <c r="Q43" s="13">
        <f t="shared" si="16"/>
        <v>2.6682958492930267E-14</v>
      </c>
      <c r="R43" s="13">
        <f t="shared" si="17"/>
        <v>7.8457404888010457E-29</v>
      </c>
      <c r="S43" s="13">
        <f t="shared" si="18"/>
        <v>-7.8457404888010469E-29</v>
      </c>
      <c r="T43" s="13">
        <f t="shared" si="19"/>
        <v>6.816493041706213E-4</v>
      </c>
      <c r="U43" s="13">
        <f t="shared" si="20"/>
        <v>1.5449851991489368E-23</v>
      </c>
      <c r="V43" s="13">
        <f t="shared" si="21"/>
        <v>6.816493041706213E-4</v>
      </c>
      <c r="W43" s="13">
        <f t="shared" si="22"/>
        <v>3.2818787098082524E-20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9.6860914374929552E-10</v>
      </c>
      <c r="E44" s="13">
        <f t="shared" si="4"/>
        <v>1032408176.6657671</v>
      </c>
      <c r="F44" s="13">
        <f t="shared" si="5"/>
        <v>-0.04</v>
      </c>
      <c r="G44" s="13">
        <f t="shared" si="6"/>
        <v>-3.8744365749971819E-11</v>
      </c>
      <c r="H44" s="13">
        <f t="shared" si="7"/>
        <v>-1.8978638588893433E-26</v>
      </c>
      <c r="I44" s="13">
        <f t="shared" si="8"/>
        <v>0.04</v>
      </c>
      <c r="J44" s="13">
        <f t="shared" si="9"/>
        <v>3.8744365749971819E-11</v>
      </c>
      <c r="K44" s="13">
        <f t="shared" si="10"/>
        <v>1.8978638588893433E-26</v>
      </c>
      <c r="L44" s="13">
        <f t="shared" si="11"/>
        <v>41296327.066630684</v>
      </c>
      <c r="M44" s="13">
        <f t="shared" si="12"/>
        <v>-41296327.066630684</v>
      </c>
      <c r="N44" s="13">
        <f t="shared" si="13"/>
        <v>2.0228697806129178E-8</v>
      </c>
      <c r="O44" s="13">
        <f t="shared" si="14"/>
        <v>-2.0228697806129178E-8</v>
      </c>
      <c r="P44" s="13">
        <f t="shared" si="15"/>
        <v>7.9520052611230954E-15</v>
      </c>
      <c r="Q44" s="13">
        <f t="shared" si="16"/>
        <v>-7.9520052611230954E-15</v>
      </c>
      <c r="R44" s="13">
        <f t="shared" si="17"/>
        <v>3.8952304673601256E-30</v>
      </c>
      <c r="S44" s="13">
        <f t="shared" si="18"/>
        <v>-3.8952304673601256E-30</v>
      </c>
      <c r="T44" s="13">
        <f t="shared" si="19"/>
        <v>4.8539119666616312E-4</v>
      </c>
      <c r="U44" s="13">
        <f t="shared" si="20"/>
        <v>1.1220877140720674E-24</v>
      </c>
      <c r="V44" s="13">
        <f t="shared" si="21"/>
        <v>4.8539119666616312E-4</v>
      </c>
      <c r="W44" s="13">
        <f t="shared" si="22"/>
        <v>2.3359836052656888E-20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4.2227416038954479E-10</v>
      </c>
      <c r="E45" s="13">
        <f t="shared" si="4"/>
        <v>2368129745.5603428</v>
      </c>
      <c r="F45" s="13">
        <f t="shared" si="5"/>
        <v>-3.8461538461538464E-2</v>
      </c>
      <c r="G45" s="13">
        <f t="shared" si="6"/>
        <v>1.6241313861136337E-11</v>
      </c>
      <c r="H45" s="13">
        <f t="shared" si="7"/>
        <v>6.3666622317393939E-26</v>
      </c>
      <c r="I45" s="13">
        <f t="shared" si="8"/>
        <v>3.8461538461538464E-2</v>
      </c>
      <c r="J45" s="13">
        <f t="shared" si="9"/>
        <v>-1.6241313861136337E-11</v>
      </c>
      <c r="K45" s="13">
        <f t="shared" si="10"/>
        <v>-6.3666622317393939E-26</v>
      </c>
      <c r="L45" s="13">
        <f t="shared" si="11"/>
        <v>-91081913.290782422</v>
      </c>
      <c r="M45" s="13">
        <f t="shared" si="12"/>
        <v>91081913.290782422</v>
      </c>
      <c r="N45" s="13">
        <f t="shared" si="13"/>
        <v>-3.5704486859932796E-7</v>
      </c>
      <c r="O45" s="13">
        <f t="shared" si="14"/>
        <v>3.5704486859932796E-7</v>
      </c>
      <c r="P45" s="13">
        <f t="shared" si="15"/>
        <v>-2.3736395216235934E-15</v>
      </c>
      <c r="Q45" s="13">
        <f t="shared" si="16"/>
        <v>2.373639521623593E-15</v>
      </c>
      <c r="R45" s="13">
        <f t="shared" si="17"/>
        <v>-9.3047651337165638E-30</v>
      </c>
      <c r="S45" s="13">
        <f t="shared" si="18"/>
        <v>9.3047651337165638E-30</v>
      </c>
      <c r="T45" s="13">
        <f t="shared" si="19"/>
        <v>3.4563211867057658E-4</v>
      </c>
      <c r="U45" s="13">
        <f t="shared" si="20"/>
        <v>-3.9147758537962641E-24</v>
      </c>
      <c r="V45" s="13">
        <f t="shared" si="21"/>
        <v>3.4563211867057658E-4</v>
      </c>
      <c r="W45" s="13">
        <f t="shared" si="22"/>
        <v>1.662910587341827E-20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1.8409434567432524E-10</v>
      </c>
      <c r="E46" s="13">
        <f t="shared" si="4"/>
        <v>5431997361.66294</v>
      </c>
      <c r="F46" s="13">
        <f t="shared" si="5"/>
        <v>-3.7037037037037035E-2</v>
      </c>
      <c r="G46" s="13">
        <f t="shared" si="6"/>
        <v>-6.8183090990490825E-12</v>
      </c>
      <c r="H46" s="13">
        <f t="shared" si="7"/>
        <v>4.6777790318512895E-26</v>
      </c>
      <c r="I46" s="13">
        <f t="shared" si="8"/>
        <v>3.7037037037037035E-2</v>
      </c>
      <c r="J46" s="13">
        <f t="shared" si="9"/>
        <v>6.8183090990490825E-12</v>
      </c>
      <c r="K46" s="13">
        <f t="shared" si="10"/>
        <v>-4.6777790318512895E-26</v>
      </c>
      <c r="L46" s="13">
        <f t="shared" si="11"/>
        <v>201185087.46899778</v>
      </c>
      <c r="M46" s="13">
        <f t="shared" si="12"/>
        <v>-201185087.46899778</v>
      </c>
      <c r="N46" s="13">
        <f t="shared" si="13"/>
        <v>-1.3802533296926891E-6</v>
      </c>
      <c r="O46" s="13">
        <f t="shared" si="14"/>
        <v>1.3802533296926891E-6</v>
      </c>
      <c r="P46" s="13">
        <f t="shared" si="15"/>
        <v>7.0957089486425188E-16</v>
      </c>
      <c r="Q46" s="13">
        <f t="shared" si="16"/>
        <v>-7.0957089486425197E-16</v>
      </c>
      <c r="R46" s="13">
        <f t="shared" si="17"/>
        <v>-4.8680923750888161E-30</v>
      </c>
      <c r="S46" s="13">
        <f t="shared" si="18"/>
        <v>4.8680923750888168E-30</v>
      </c>
      <c r="T46" s="13">
        <f t="shared" si="19"/>
        <v>2.4611700360953001E-4</v>
      </c>
      <c r="U46" s="13">
        <f t="shared" si="20"/>
        <v>-2.9869311359571072E-24</v>
      </c>
      <c r="V46" s="13">
        <f t="shared" si="21"/>
        <v>2.4611700360953001E-4</v>
      </c>
      <c r="W46" s="13">
        <f t="shared" si="22"/>
        <v>1.184101998268901E-20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8.0257641334231779E-11</v>
      </c>
      <c r="E47" s="13">
        <f t="shared" si="4"/>
        <v>12459872771.93351</v>
      </c>
      <c r="F47" s="13">
        <f t="shared" si="5"/>
        <v>-3.5714285714285712E-2</v>
      </c>
      <c r="G47" s="13">
        <f t="shared" si="6"/>
        <v>2.8663443333654207E-12</v>
      </c>
      <c r="H47" s="13">
        <f t="shared" si="7"/>
        <v>-9.8327525275244267E-27</v>
      </c>
      <c r="I47" s="13">
        <f t="shared" si="8"/>
        <v>3.5714285714285712E-2</v>
      </c>
      <c r="J47" s="13">
        <f t="shared" si="9"/>
        <v>-2.8663443333654207E-12</v>
      </c>
      <c r="K47" s="13">
        <f t="shared" si="10"/>
        <v>9.8327525275244267E-27</v>
      </c>
      <c r="L47" s="13">
        <f t="shared" si="11"/>
        <v>-444995456.14048249</v>
      </c>
      <c r="M47" s="13">
        <f t="shared" si="12"/>
        <v>444995456.14048249</v>
      </c>
      <c r="N47" s="13">
        <f t="shared" si="13"/>
        <v>1.5265193874892325E-6</v>
      </c>
      <c r="O47" s="13">
        <f t="shared" si="14"/>
        <v>-1.5265193874892325E-6</v>
      </c>
      <c r="P47" s="13">
        <f t="shared" si="15"/>
        <v>-2.1240902780834861E-16</v>
      </c>
      <c r="Q47" s="13">
        <f t="shared" si="16"/>
        <v>2.1240902780834861E-16</v>
      </c>
      <c r="R47" s="13">
        <f t="shared" si="17"/>
        <v>7.286512582385132E-31</v>
      </c>
      <c r="S47" s="13">
        <f t="shared" si="18"/>
        <v>-7.2865125823851311E-31</v>
      </c>
      <c r="T47" s="13">
        <f t="shared" si="19"/>
        <v>1.7525317025638307E-4</v>
      </c>
      <c r="U47" s="13">
        <f t="shared" si="20"/>
        <v>6.5111077625696278E-25</v>
      </c>
      <c r="V47" s="13">
        <f t="shared" si="21"/>
        <v>1.7525317025638307E-4</v>
      </c>
      <c r="W47" s="13">
        <f t="shared" si="22"/>
        <v>8.4344436961901764E-21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3.4989064813154256E-11</v>
      </c>
      <c r="E48" s="13">
        <f t="shared" si="4"/>
        <v>28580358044.438118</v>
      </c>
      <c r="F48" s="13">
        <f t="shared" si="5"/>
        <v>-3.4482758620689655E-2</v>
      </c>
      <c r="G48" s="13">
        <f t="shared" si="6"/>
        <v>-1.206519476315664E-12</v>
      </c>
      <c r="H48" s="13">
        <f t="shared" si="7"/>
        <v>2.616222074735032E-31</v>
      </c>
      <c r="I48" s="13">
        <f t="shared" si="8"/>
        <v>3.4482758620689655E-2</v>
      </c>
      <c r="J48" s="13">
        <f t="shared" si="9"/>
        <v>1.206519476315664E-12</v>
      </c>
      <c r="K48" s="13">
        <f t="shared" si="10"/>
        <v>-2.616222074735032E-31</v>
      </c>
      <c r="L48" s="13">
        <f t="shared" si="11"/>
        <v>985529587.73924541</v>
      </c>
      <c r="M48" s="13">
        <f t="shared" si="12"/>
        <v>-985529587.73924541</v>
      </c>
      <c r="N48" s="13">
        <f t="shared" si="13"/>
        <v>-2.1370266401512669E-10</v>
      </c>
      <c r="O48" s="13">
        <f t="shared" si="14"/>
        <v>2.1370266401512669E-10</v>
      </c>
      <c r="P48" s="13">
        <f t="shared" si="15"/>
        <v>6.3665543317985116E-17</v>
      </c>
      <c r="Q48" s="13">
        <f t="shared" si="16"/>
        <v>-6.3665543317985104E-17</v>
      </c>
      <c r="R48" s="13">
        <f t="shared" si="17"/>
        <v>-1.3805264075565891E-35</v>
      </c>
      <c r="S48" s="13">
        <f t="shared" si="18"/>
        <v>1.3805264075565888E-35</v>
      </c>
      <c r="T48" s="13">
        <f t="shared" si="19"/>
        <v>1.2479355127746836E-4</v>
      </c>
      <c r="U48" s="13">
        <f t="shared" si="20"/>
        <v>-1.7942970646177131E-29</v>
      </c>
      <c r="V48" s="13">
        <f t="shared" si="21"/>
        <v>1.2479355127746836E-4</v>
      </c>
      <c r="W48" s="13">
        <f t="shared" si="22"/>
        <v>6.0055000590694787E-21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1.5253808062970627E-11</v>
      </c>
      <c r="E49" s="13">
        <f t="shared" si="4"/>
        <v>65557400215.854912</v>
      </c>
      <c r="F49" s="13">
        <f t="shared" si="5"/>
        <v>-3.3333333333333333E-2</v>
      </c>
      <c r="G49" s="13">
        <f t="shared" si="6"/>
        <v>5.0846026876568754E-13</v>
      </c>
      <c r="H49" s="13">
        <f t="shared" si="7"/>
        <v>-5.4816454419229863E-27</v>
      </c>
      <c r="I49" s="13">
        <f t="shared" si="8"/>
        <v>3.3333333333333333E-2</v>
      </c>
      <c r="J49" s="13">
        <f t="shared" si="9"/>
        <v>-5.0846026876568754E-13</v>
      </c>
      <c r="K49" s="13">
        <f t="shared" si="10"/>
        <v>5.4816454419229863E-27</v>
      </c>
      <c r="L49" s="13">
        <f t="shared" si="11"/>
        <v>-2185246673.8618302</v>
      </c>
      <c r="M49" s="13">
        <f t="shared" si="12"/>
        <v>2185246673.8618302</v>
      </c>
      <c r="N49" s="13">
        <f t="shared" si="13"/>
        <v>2.3558866257792515E-5</v>
      </c>
      <c r="O49" s="13">
        <f t="shared" si="14"/>
        <v>-2.3558866257792515E-5</v>
      </c>
      <c r="P49" s="13">
        <f t="shared" si="15"/>
        <v>-1.9105246168973539E-17</v>
      </c>
      <c r="Q49" s="13">
        <f t="shared" si="16"/>
        <v>1.9105246168973533E-17</v>
      </c>
      <c r="R49" s="13">
        <f t="shared" si="17"/>
        <v>2.0597122727642666E-31</v>
      </c>
      <c r="S49" s="13">
        <f t="shared" si="18"/>
        <v>-2.0597122727642661E-31</v>
      </c>
      <c r="T49" s="13">
        <f t="shared" si="19"/>
        <v>8.8862224725002744E-5</v>
      </c>
      <c r="U49" s="13">
        <f t="shared" si="20"/>
        <v>3.8891432396035271E-25</v>
      </c>
      <c r="V49" s="13">
        <f t="shared" si="21"/>
        <v>8.8862224725002744E-5</v>
      </c>
      <c r="W49" s="13">
        <f t="shared" si="22"/>
        <v>4.2767484855244553E-21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6.6500394241594983E-12</v>
      </c>
      <c r="E50" s="13">
        <f t="shared" si="4"/>
        <v>150375048359.41486</v>
      </c>
      <c r="F50" s="13">
        <f t="shared" si="5"/>
        <v>-3.2258064516129031E-2</v>
      </c>
      <c r="G50" s="13">
        <f t="shared" si="6"/>
        <v>-2.1451740077933868E-13</v>
      </c>
      <c r="H50" s="13">
        <f t="shared" si="7"/>
        <v>1.5768474566485277E-27</v>
      </c>
      <c r="I50" s="13">
        <f t="shared" si="8"/>
        <v>3.2258064516129031E-2</v>
      </c>
      <c r="J50" s="13">
        <f t="shared" si="9"/>
        <v>2.1451740077933868E-13</v>
      </c>
      <c r="K50" s="13">
        <f t="shared" si="10"/>
        <v>-1.5768474566485277E-27</v>
      </c>
      <c r="L50" s="13">
        <f t="shared" si="11"/>
        <v>4850808011.5940285</v>
      </c>
      <c r="M50" s="13">
        <f t="shared" si="12"/>
        <v>-4850808011.5940285</v>
      </c>
      <c r="N50" s="13">
        <f t="shared" si="13"/>
        <v>-3.5656707791459779E-5</v>
      </c>
      <c r="O50" s="13">
        <f t="shared" si="14"/>
        <v>3.5656707791459779E-5</v>
      </c>
      <c r="P50" s="13">
        <f t="shared" si="15"/>
        <v>5.7396266553343644E-18</v>
      </c>
      <c r="Q50" s="13">
        <f t="shared" si="16"/>
        <v>-5.7396266553343636E-18</v>
      </c>
      <c r="R50" s="13">
        <f t="shared" si="17"/>
        <v>-4.2190123788073571E-32</v>
      </c>
      <c r="S50" s="13">
        <f t="shared" si="18"/>
        <v>4.2190123788073565E-32</v>
      </c>
      <c r="T50" s="13">
        <f t="shared" si="19"/>
        <v>6.3276575689662101E-5</v>
      </c>
      <c r="U50" s="13">
        <f t="shared" si="20"/>
        <v>-1.156040685932572E-25</v>
      </c>
      <c r="V50" s="13">
        <f t="shared" si="21"/>
        <v>6.3276575689662101E-5</v>
      </c>
      <c r="W50" s="13">
        <f t="shared" si="22"/>
        <v>3.0449734753537394E-21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2.8991465056013894E-12</v>
      </c>
      <c r="E51" s="13">
        <f t="shared" si="4"/>
        <v>344929101743.5365</v>
      </c>
      <c r="F51" s="13">
        <f t="shared" si="5"/>
        <v>-3.125E-2</v>
      </c>
      <c r="G51" s="13">
        <f t="shared" si="6"/>
        <v>9.059832830004342E-14</v>
      </c>
      <c r="H51" s="13">
        <f t="shared" si="7"/>
        <v>-3.5518848618912671E-28</v>
      </c>
      <c r="I51" s="13">
        <f t="shared" si="8"/>
        <v>3.125E-2</v>
      </c>
      <c r="J51" s="13">
        <f t="shared" si="9"/>
        <v>-9.059832830004342E-14</v>
      </c>
      <c r="K51" s="13">
        <f t="shared" si="10"/>
        <v>3.5518848618912671E-28</v>
      </c>
      <c r="L51" s="13">
        <f t="shared" si="11"/>
        <v>-10779034429.485516</v>
      </c>
      <c r="M51" s="13">
        <f t="shared" si="12"/>
        <v>10779034429.485516</v>
      </c>
      <c r="N51" s="13">
        <f t="shared" si="13"/>
        <v>4.2258935605411187E-5</v>
      </c>
      <c r="O51" s="13">
        <f t="shared" si="14"/>
        <v>-4.2258935605411187E-5</v>
      </c>
      <c r="P51" s="13">
        <f t="shared" si="15"/>
        <v>-1.7261033855931955E-18</v>
      </c>
      <c r="Q51" s="13">
        <f t="shared" si="16"/>
        <v>1.7261033855931953E-18</v>
      </c>
      <c r="R51" s="13">
        <f t="shared" si="17"/>
        <v>6.7671452667905317E-33</v>
      </c>
      <c r="S51" s="13">
        <f t="shared" si="18"/>
        <v>-6.7671452667905304E-33</v>
      </c>
      <c r="T51" s="13">
        <f t="shared" si="19"/>
        <v>4.5057625086467477E-5</v>
      </c>
      <c r="U51" s="13">
        <f t="shared" si="20"/>
        <v>2.6880082734583658E-26</v>
      </c>
      <c r="V51" s="13">
        <f t="shared" si="21"/>
        <v>4.5057625086467477E-5</v>
      </c>
      <c r="W51" s="13">
        <f t="shared" si="22"/>
        <v>2.1683566387666237E-21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1.2639098695272872E-12</v>
      </c>
      <c r="E52" s="13">
        <f t="shared" ref="E52:E69" si="26">EXP($A52*Leiter_u1)</f>
        <v>791195657309.02026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-3.8300299076584461E-14</v>
      </c>
      <c r="H52" s="13">
        <f t="shared" ref="H52:H69" si="29">Strom_1/$A52*SIN($A52*Leiter_v1)/EXP($A52*Leiter_u1)</f>
        <v>1.8777725947979333E-29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3.8300299076584461E-14</v>
      </c>
      <c r="K52" s="13">
        <f t="shared" ref="K52:K69" si="32">Strom_2/$A52*SIN($A52*Leiter_v2)/EXP(-$A52*Leiter_u2)</f>
        <v>-1.8777725947979333E-29</v>
      </c>
      <c r="L52" s="13">
        <f t="shared" ref="L52:L69" si="33">F52+G52+I52+J52*EXP(-2*$A52*Leiter_u2)</f>
        <v>23975625979.061218</v>
      </c>
      <c r="M52" s="13">
        <f t="shared" ref="M52:M69" si="34">F52+G52*EXP(2*$A52*Leiter_u1)+I52+J52</f>
        <v>-23975625979.061218</v>
      </c>
      <c r="N52" s="13">
        <f t="shared" ref="N52:N69" si="35">H52+K52*EXP(-2*$A52*Leiter_u2)</f>
        <v>-1.1754679334640168E-5</v>
      </c>
      <c r="O52" s="13">
        <f t="shared" ref="O52:O69" si="36">H52*EXP(2*$A52*Leiter_u1)+K52</f>
        <v>1.1754679334640168E-5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5.1960615619656617E-19</v>
      </c>
      <c r="Q52" s="13">
        <f t="shared" ref="Q52:Q69" si="38">(M52+P52)*((Perm_mü1-1)/(Perm_mü1+1)*EXP(-2*$A52*Körper_u1))</f>
        <v>-5.1960615619656608E-19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-2.5475054339476908E-34</v>
      </c>
      <c r="S52" s="13">
        <f t="shared" ref="S52:S69" si="40">(O52+R52)*((Perm_mü1-1)/(Perm_mü1+1)*EXP(-2*$A52*Körper_u1))</f>
        <v>2.5475054339476904E-34</v>
      </c>
      <c r="T52" s="13">
        <f t="shared" ref="T52:T69" si="41">Strom_1/Metric_h*$A52*((-(I52+J52+P52)*$B52-(K52+R52)*$C52)*$D52+((Q52*$B52+S52*$C52)*$E52))</f>
        <v>3.2084398814185709E-5</v>
      </c>
      <c r="U52" s="13">
        <f t="shared" ref="U52:U69" si="42">Strom_1/Metric_h*$A52*((-(I52+J52+P52)*$C52+(K52+R52)*$B52)*$D52+((-Q52*$C52+S52*$B52)*$E52))</f>
        <v>-1.4654758950305898E-27</v>
      </c>
      <c r="V52" s="13">
        <f t="shared" ref="V52:V69" si="43">KoorK_xu*T52-KoorK_xv*U52</f>
        <v>3.2084398814185709E-5</v>
      </c>
      <c r="W52" s="13">
        <f t="shared" ref="W52:W69" si="44">KoorK_yu*T52+KoorK_yv*U52</f>
        <v>1.544011486932805E-21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5.5101325690234839E-13</v>
      </c>
      <c r="E53" s="13">
        <f t="shared" si="26"/>
        <v>1814838368175.998</v>
      </c>
      <c r="F53" s="13">
        <f t="shared" si="27"/>
        <v>-2.9411764705882353E-2</v>
      </c>
      <c r="G53" s="13">
        <f t="shared" si="28"/>
        <v>1.6206272261833777E-14</v>
      </c>
      <c r="H53" s="13">
        <f t="shared" si="29"/>
        <v>4.7645186261156118E-29</v>
      </c>
      <c r="I53" s="13">
        <f t="shared" si="30"/>
        <v>2.9411764705882353E-2</v>
      </c>
      <c r="J53" s="13">
        <f t="shared" si="31"/>
        <v>-1.6206272261833777E-14</v>
      </c>
      <c r="K53" s="13">
        <f t="shared" si="32"/>
        <v>-4.7645186261156118E-29</v>
      </c>
      <c r="L53" s="13">
        <f t="shared" si="33"/>
        <v>-53377599063.999939</v>
      </c>
      <c r="M53" s="13">
        <f t="shared" si="34"/>
        <v>53377599063.999939</v>
      </c>
      <c r="N53" s="13">
        <f t="shared" si="35"/>
        <v>-1.569260104044323E-4</v>
      </c>
      <c r="O53" s="13">
        <f t="shared" si="36"/>
        <v>1.569260104044323E-4</v>
      </c>
      <c r="P53" s="13">
        <f t="shared" si="37"/>
        <v>-1.5655997948841969E-19</v>
      </c>
      <c r="Q53" s="13">
        <f t="shared" si="38"/>
        <v>1.5655997948841969E-19</v>
      </c>
      <c r="R53" s="13">
        <f t="shared" si="39"/>
        <v>-4.6027422366187618E-34</v>
      </c>
      <c r="S53" s="13">
        <f t="shared" si="40"/>
        <v>4.6027422366187618E-34</v>
      </c>
      <c r="T53" s="13">
        <f t="shared" si="41"/>
        <v>2.284648243505829E-5</v>
      </c>
      <c r="U53" s="13">
        <f t="shared" si="42"/>
        <v>-3.8310664747344978E-27</v>
      </c>
      <c r="V53" s="13">
        <f t="shared" si="43"/>
        <v>2.284648243505829E-5</v>
      </c>
      <c r="W53" s="13">
        <f t="shared" si="44"/>
        <v>1.0994484292361663E-21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2.402193515552562E-13</v>
      </c>
      <c r="E54" s="13">
        <f t="shared" si="26"/>
        <v>4162861957313.9429</v>
      </c>
      <c r="F54" s="13">
        <f t="shared" si="27"/>
        <v>-2.8571428571428571E-2</v>
      </c>
      <c r="G54" s="13">
        <f t="shared" si="28"/>
        <v>-6.8634100444358911E-15</v>
      </c>
      <c r="H54" s="13">
        <f t="shared" si="29"/>
        <v>5.3814167487791419E-29</v>
      </c>
      <c r="I54" s="13">
        <f t="shared" si="30"/>
        <v>2.8571428571428571E-2</v>
      </c>
      <c r="J54" s="13">
        <f t="shared" si="31"/>
        <v>6.8634100444358911E-15</v>
      </c>
      <c r="K54" s="13">
        <f t="shared" si="32"/>
        <v>-5.3814167487791419E-29</v>
      </c>
      <c r="L54" s="13">
        <f t="shared" si="33"/>
        <v>118938913066.11264</v>
      </c>
      <c r="M54" s="13">
        <f t="shared" si="34"/>
        <v>-118938913066.11264</v>
      </c>
      <c r="N54" s="13">
        <f t="shared" si="35"/>
        <v>-9.3256829289174704E-4</v>
      </c>
      <c r="O54" s="13">
        <f t="shared" si="36"/>
        <v>9.3256829289174704E-4</v>
      </c>
      <c r="P54" s="13">
        <f t="shared" si="37"/>
        <v>4.7213160493590767E-20</v>
      </c>
      <c r="Q54" s="13">
        <f t="shared" si="38"/>
        <v>-4.721316049359076E-20</v>
      </c>
      <c r="R54" s="13">
        <f t="shared" si="39"/>
        <v>-3.7018579831024734E-34</v>
      </c>
      <c r="S54" s="13">
        <f t="shared" si="40"/>
        <v>3.7018579831024729E-34</v>
      </c>
      <c r="T54" s="13">
        <f t="shared" si="41"/>
        <v>1.6268401632725081E-5</v>
      </c>
      <c r="U54" s="13">
        <f t="shared" si="42"/>
        <v>-4.4543712796232391E-27</v>
      </c>
      <c r="V54" s="13">
        <f t="shared" si="43"/>
        <v>1.6268401632725081E-5</v>
      </c>
      <c r="W54" s="13">
        <f t="shared" si="44"/>
        <v>7.8288766030996815E-22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1.0472585938500283E-13</v>
      </c>
      <c r="E55" s="13">
        <f t="shared" si="26"/>
        <v>9548739975708.4648</v>
      </c>
      <c r="F55" s="13">
        <f t="shared" si="27"/>
        <v>-2.7777777777777776E-2</v>
      </c>
      <c r="G55" s="13">
        <f t="shared" si="28"/>
        <v>2.9090516495834115E-15</v>
      </c>
      <c r="H55" s="13">
        <f t="shared" si="29"/>
        <v>-1.2830472481451362E-29</v>
      </c>
      <c r="I55" s="13">
        <f t="shared" si="30"/>
        <v>2.7777777777777776E-2</v>
      </c>
      <c r="J55" s="13">
        <f t="shared" si="31"/>
        <v>-2.9090516495834115E-15</v>
      </c>
      <c r="K55" s="13">
        <f t="shared" si="32"/>
        <v>1.2830472481451362E-29</v>
      </c>
      <c r="L55" s="13">
        <f t="shared" si="33"/>
        <v>-265242777103.01291</v>
      </c>
      <c r="M55" s="13">
        <f t="shared" si="34"/>
        <v>265242777103.01291</v>
      </c>
      <c r="N55" s="13">
        <f t="shared" si="35"/>
        <v>1.16986240275634E-3</v>
      </c>
      <c r="O55" s="13">
        <f t="shared" si="36"/>
        <v>-1.16986240275634E-3</v>
      </c>
      <c r="P55" s="13">
        <f t="shared" si="37"/>
        <v>-1.4249514319918179E-20</v>
      </c>
      <c r="Q55" s="13">
        <f t="shared" si="38"/>
        <v>1.4249514319918176E-20</v>
      </c>
      <c r="R55" s="13">
        <f t="shared" si="39"/>
        <v>6.2847973628085646E-35</v>
      </c>
      <c r="S55" s="13">
        <f t="shared" si="40"/>
        <v>-6.2847973628085635E-35</v>
      </c>
      <c r="T55" s="13">
        <f t="shared" si="41"/>
        <v>1.158431514336791E-5</v>
      </c>
      <c r="U55" s="13">
        <f t="shared" si="42"/>
        <v>1.0923627781423936E-27</v>
      </c>
      <c r="V55" s="13">
        <f t="shared" si="43"/>
        <v>1.158431514336791E-5</v>
      </c>
      <c r="W55" s="13">
        <f t="shared" si="44"/>
        <v>5.5747866050209714E-22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4.5656211928474024E-14</v>
      </c>
      <c r="E56" s="13">
        <f t="shared" si="26"/>
        <v>21902824561236.508</v>
      </c>
      <c r="F56" s="13">
        <f t="shared" si="27"/>
        <v>-2.7027027027027029E-2</v>
      </c>
      <c r="G56" s="13">
        <f t="shared" si="28"/>
        <v>-1.2339516737425411E-15</v>
      </c>
      <c r="H56" s="13">
        <f t="shared" si="29"/>
        <v>1.2096867598311467E-30</v>
      </c>
      <c r="I56" s="13">
        <f t="shared" si="30"/>
        <v>2.7027027027027029E-2</v>
      </c>
      <c r="J56" s="13">
        <f t="shared" si="31"/>
        <v>1.2339516737425411E-15</v>
      </c>
      <c r="K56" s="13">
        <f t="shared" si="32"/>
        <v>-1.2096867598311467E-30</v>
      </c>
      <c r="L56" s="13">
        <f t="shared" si="33"/>
        <v>591968231384.77039</v>
      </c>
      <c r="M56" s="13">
        <f t="shared" si="34"/>
        <v>-591968231384.77039</v>
      </c>
      <c r="N56" s="13">
        <f t="shared" si="35"/>
        <v>-5.8032753387733389E-4</v>
      </c>
      <c r="O56" s="13">
        <f t="shared" si="36"/>
        <v>5.8032753387733389E-4</v>
      </c>
      <c r="P56" s="13">
        <f t="shared" si="37"/>
        <v>4.3040002101090753E-21</v>
      </c>
      <c r="Q56" s="13">
        <f t="shared" si="38"/>
        <v>-4.3040002101090746E-21</v>
      </c>
      <c r="R56" s="13">
        <f t="shared" si="39"/>
        <v>-4.2193646471488434E-36</v>
      </c>
      <c r="S56" s="13">
        <f t="shared" si="40"/>
        <v>4.2193646471488427E-36</v>
      </c>
      <c r="T56" s="13">
        <f t="shared" si="41"/>
        <v>8.2488970060800483E-6</v>
      </c>
      <c r="U56" s="13">
        <f t="shared" si="42"/>
        <v>-1.0585134830766182E-28</v>
      </c>
      <c r="V56" s="13">
        <f t="shared" si="43"/>
        <v>8.2488970060800483E-6</v>
      </c>
      <c r="W56" s="13">
        <f t="shared" si="44"/>
        <v>3.9696553138046735E-22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1.9904250009489455E-14</v>
      </c>
      <c r="E57" s="13">
        <f t="shared" si="26"/>
        <v>50240526496765.508</v>
      </c>
      <c r="F57" s="13">
        <f t="shared" si="27"/>
        <v>-2.6315789473684209E-2</v>
      </c>
      <c r="G57" s="13">
        <f t="shared" si="28"/>
        <v>5.2379605288130141E-16</v>
      </c>
      <c r="H57" s="13">
        <f t="shared" si="29"/>
        <v>-6.1603609184703088E-30</v>
      </c>
      <c r="I57" s="13">
        <f t="shared" si="30"/>
        <v>2.6315789473684209E-2</v>
      </c>
      <c r="J57" s="13">
        <f t="shared" si="31"/>
        <v>-5.2379605288130141E-16</v>
      </c>
      <c r="K57" s="13">
        <f t="shared" si="32"/>
        <v>6.1603609184703088E-30</v>
      </c>
      <c r="L57" s="13">
        <f t="shared" si="33"/>
        <v>-1322119118335.9343</v>
      </c>
      <c r="M57" s="13">
        <f t="shared" si="34"/>
        <v>1322119118335.9343</v>
      </c>
      <c r="N57" s="13">
        <f t="shared" si="35"/>
        <v>1.5549431694562247E-2</v>
      </c>
      <c r="O57" s="13">
        <f t="shared" si="36"/>
        <v>-1.5549431694562247E-2</v>
      </c>
      <c r="P57" s="13">
        <f t="shared" si="37"/>
        <v>-1.3009537471599652E-21</v>
      </c>
      <c r="Q57" s="13">
        <f t="shared" si="38"/>
        <v>1.300953747159965E-21</v>
      </c>
      <c r="R57" s="13">
        <f t="shared" si="39"/>
        <v>1.5300505944358272E-35</v>
      </c>
      <c r="S57" s="13">
        <f t="shared" si="40"/>
        <v>-1.530050594435827E-35</v>
      </c>
      <c r="T57" s="13">
        <f t="shared" si="41"/>
        <v>5.8738300187255572E-6</v>
      </c>
      <c r="U57" s="13">
        <f t="shared" si="42"/>
        <v>5.5361966231290845E-28</v>
      </c>
      <c r="V57" s="13">
        <f t="shared" si="43"/>
        <v>5.8738300187255572E-6</v>
      </c>
      <c r="W57" s="13">
        <f t="shared" si="44"/>
        <v>2.8266970013174955E-22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8.6774428211636333E-15</v>
      </c>
      <c r="E58" s="13">
        <f t="shared" si="26"/>
        <v>115241324040888.5</v>
      </c>
      <c r="F58" s="13">
        <f t="shared" si="27"/>
        <v>-2.564102564102564E-2</v>
      </c>
      <c r="G58" s="13">
        <f t="shared" si="28"/>
        <v>-2.2249853387599059E-16</v>
      </c>
      <c r="H58" s="13">
        <f t="shared" si="29"/>
        <v>1.8535891513049407E-30</v>
      </c>
      <c r="I58" s="13">
        <f t="shared" si="30"/>
        <v>2.564102564102564E-2</v>
      </c>
      <c r="J58" s="13">
        <f t="shared" si="31"/>
        <v>2.2249853387599059E-16</v>
      </c>
      <c r="K58" s="13">
        <f t="shared" si="32"/>
        <v>-1.8535891513049407E-30</v>
      </c>
      <c r="L58" s="13">
        <f t="shared" si="33"/>
        <v>2954905744638.1665</v>
      </c>
      <c r="M58" s="13">
        <f t="shared" si="34"/>
        <v>-2954905744638.1665</v>
      </c>
      <c r="N58" s="13">
        <f t="shared" si="35"/>
        <v>-2.4616707067574014E-2</v>
      </c>
      <c r="O58" s="13">
        <f t="shared" si="36"/>
        <v>2.4616707067574014E-2</v>
      </c>
      <c r="P58" s="13">
        <f t="shared" si="37"/>
        <v>3.935068447572231E-22</v>
      </c>
      <c r="Q58" s="13">
        <f t="shared" si="38"/>
        <v>-3.93506844757223E-22</v>
      </c>
      <c r="R58" s="13">
        <f t="shared" si="39"/>
        <v>-3.2782239311866971E-36</v>
      </c>
      <c r="S58" s="13">
        <f t="shared" si="40"/>
        <v>3.2782239311866964E-36</v>
      </c>
      <c r="T58" s="13">
        <f t="shared" si="41"/>
        <v>4.1826052910273314E-6</v>
      </c>
      <c r="U58" s="13">
        <f t="shared" si="42"/>
        <v>-1.7096210835934029E-28</v>
      </c>
      <c r="V58" s="13">
        <f t="shared" si="43"/>
        <v>4.1826052910273314E-6</v>
      </c>
      <c r="W58" s="13">
        <f t="shared" si="44"/>
        <v>2.0128135472769321E-22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3.783011863228457E-15</v>
      </c>
      <c r="E59" s="13">
        <f t="shared" si="26"/>
        <v>264339641575057.28</v>
      </c>
      <c r="F59" s="13">
        <f t="shared" si="27"/>
        <v>-2.5000000000000001E-2</v>
      </c>
      <c r="G59" s="13">
        <f t="shared" si="28"/>
        <v>9.457529658071143E-17</v>
      </c>
      <c r="H59" s="13">
        <f t="shared" si="29"/>
        <v>-4.6347511391353237E-31</v>
      </c>
      <c r="I59" s="13">
        <f t="shared" si="30"/>
        <v>2.5000000000000001E-2</v>
      </c>
      <c r="J59" s="13">
        <f t="shared" si="31"/>
        <v>-9.457529658071143E-17</v>
      </c>
      <c r="K59" s="13">
        <f t="shared" si="32"/>
        <v>4.6347511391353237E-31</v>
      </c>
      <c r="L59" s="13">
        <f t="shared" si="33"/>
        <v>-6608491039376.4316</v>
      </c>
      <c r="M59" s="13">
        <f t="shared" si="34"/>
        <v>6608491039376.4316</v>
      </c>
      <c r="N59" s="13">
        <f t="shared" si="35"/>
        <v>3.2385530344677976E-2</v>
      </c>
      <c r="O59" s="13">
        <f t="shared" si="36"/>
        <v>-3.2385530344677976E-2</v>
      </c>
      <c r="P59" s="13">
        <f t="shared" si="37"/>
        <v>-1.1910454976155549E-22</v>
      </c>
      <c r="Q59" s="13">
        <f t="shared" si="38"/>
        <v>1.1910454976155547E-22</v>
      </c>
      <c r="R59" s="13">
        <f t="shared" si="39"/>
        <v>5.8368302045182607E-37</v>
      </c>
      <c r="S59" s="13">
        <f t="shared" si="40"/>
        <v>-5.8368302045182599E-37</v>
      </c>
      <c r="T59" s="13">
        <f t="shared" si="41"/>
        <v>2.9783270200776108E-6</v>
      </c>
      <c r="U59" s="13">
        <f t="shared" si="42"/>
        <v>4.3843800764349365E-29</v>
      </c>
      <c r="V59" s="13">
        <f t="shared" si="43"/>
        <v>2.9783270200776108E-6</v>
      </c>
      <c r="W59" s="13">
        <f t="shared" si="44"/>
        <v>1.4332750720507263E-22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1.649239188580229E-15</v>
      </c>
      <c r="E60" s="13">
        <f t="shared" si="26"/>
        <v>606340188205729.12</v>
      </c>
      <c r="F60" s="13">
        <f t="shared" si="27"/>
        <v>-2.4390243902439025E-2</v>
      </c>
      <c r="G60" s="13">
        <f t="shared" si="28"/>
        <v>-4.0225346062932417E-17</v>
      </c>
      <c r="H60" s="13">
        <f t="shared" si="29"/>
        <v>6.3078369594317298E-31</v>
      </c>
      <c r="I60" s="13">
        <f t="shared" si="30"/>
        <v>2.4390243902439025E-2</v>
      </c>
      <c r="J60" s="13">
        <f t="shared" si="31"/>
        <v>4.0225346062932417E-17</v>
      </c>
      <c r="K60" s="13">
        <f t="shared" si="32"/>
        <v>-6.3078369594317298E-31</v>
      </c>
      <c r="L60" s="13">
        <f t="shared" si="33"/>
        <v>14788785078188.516</v>
      </c>
      <c r="M60" s="13">
        <f t="shared" si="34"/>
        <v>-14788785078188.516</v>
      </c>
      <c r="N60" s="13">
        <f t="shared" si="35"/>
        <v>-0.23190663159328828</v>
      </c>
      <c r="O60" s="13">
        <f t="shared" si="36"/>
        <v>0.23190663159328828</v>
      </c>
      <c r="P60" s="13">
        <f t="shared" si="37"/>
        <v>3.6072474193172864E-23</v>
      </c>
      <c r="Q60" s="13">
        <f t="shared" si="38"/>
        <v>-3.6072474193172858E-23</v>
      </c>
      <c r="R60" s="13">
        <f t="shared" si="39"/>
        <v>-5.6566147517502663E-37</v>
      </c>
      <c r="S60" s="13">
        <f t="shared" si="40"/>
        <v>5.6566147517502663E-37</v>
      </c>
      <c r="T60" s="13">
        <f t="shared" si="41"/>
        <v>2.120791070264617E-6</v>
      </c>
      <c r="U60" s="13">
        <f t="shared" si="42"/>
        <v>-6.1162612036530608E-29</v>
      </c>
      <c r="V60" s="13">
        <f t="shared" si="43"/>
        <v>2.120791070264617E-6</v>
      </c>
      <c r="W60" s="13">
        <f t="shared" si="44"/>
        <v>1.0205978732653861E-22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7.1900115555744702E-16</v>
      </c>
      <c r="E61" s="13">
        <f t="shared" si="26"/>
        <v>1390818348858831</v>
      </c>
      <c r="F61" s="13">
        <f t="shared" si="27"/>
        <v>-2.3809523809523808E-2</v>
      </c>
      <c r="G61" s="13">
        <f t="shared" si="28"/>
        <v>1.7119075132320168E-17</v>
      </c>
      <c r="H61" s="13">
        <f t="shared" si="29"/>
        <v>3.3550029301142847E-32</v>
      </c>
      <c r="I61" s="13">
        <f t="shared" si="30"/>
        <v>2.3809523809523808E-2</v>
      </c>
      <c r="J61" s="13">
        <f t="shared" si="31"/>
        <v>-1.7119075132320168E-17</v>
      </c>
      <c r="K61" s="13">
        <f t="shared" si="32"/>
        <v>-3.3550029301142847E-32</v>
      </c>
      <c r="L61" s="13">
        <f t="shared" si="33"/>
        <v>-33114722591876.93</v>
      </c>
      <c r="M61" s="13">
        <f t="shared" si="34"/>
        <v>33114722591876.93</v>
      </c>
      <c r="N61" s="13">
        <f t="shared" si="35"/>
        <v>-6.4898360727394785E-2</v>
      </c>
      <c r="O61" s="13">
        <f t="shared" si="36"/>
        <v>6.4898360727394785E-2</v>
      </c>
      <c r="P61" s="13">
        <f t="shared" si="37"/>
        <v>-1.0931554963756092E-23</v>
      </c>
      <c r="Q61" s="13">
        <f t="shared" si="38"/>
        <v>1.093155496375609E-23</v>
      </c>
      <c r="R61" s="13">
        <f t="shared" si="39"/>
        <v>-2.1423703471494946E-38</v>
      </c>
      <c r="S61" s="13">
        <f t="shared" si="40"/>
        <v>2.1423703471494941E-38</v>
      </c>
      <c r="T61" s="13">
        <f t="shared" si="41"/>
        <v>1.5101614759811958E-6</v>
      </c>
      <c r="U61" s="13">
        <f t="shared" si="42"/>
        <v>-3.3324533468465287E-30</v>
      </c>
      <c r="V61" s="13">
        <f t="shared" si="43"/>
        <v>1.5101614759811958E-6</v>
      </c>
      <c r="W61" s="13">
        <f t="shared" si="44"/>
        <v>7.2674223560421172E-23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3.1345523758623442E-16</v>
      </c>
      <c r="E62" s="13">
        <f t="shared" si="26"/>
        <v>3190248176104860.5</v>
      </c>
      <c r="F62" s="13">
        <f t="shared" si="27"/>
        <v>-2.3255813953488372E-2</v>
      </c>
      <c r="G62" s="13">
        <f t="shared" si="28"/>
        <v>-7.2896566880519623E-18</v>
      </c>
      <c r="H62" s="13">
        <f t="shared" si="29"/>
        <v>6.4300983030580705E-32</v>
      </c>
      <c r="I62" s="13">
        <f t="shared" si="30"/>
        <v>2.3255813953488372E-2</v>
      </c>
      <c r="J62" s="13">
        <f t="shared" si="31"/>
        <v>7.2896566880519623E-18</v>
      </c>
      <c r="K62" s="13">
        <f t="shared" si="32"/>
        <v>-6.4300983030580705E-32</v>
      </c>
      <c r="L62" s="13">
        <f t="shared" si="33"/>
        <v>74191818048950.234</v>
      </c>
      <c r="M62" s="13">
        <f t="shared" si="34"/>
        <v>-74191818048950.234</v>
      </c>
      <c r="N62" s="13">
        <f t="shared" si="35"/>
        <v>-0.6544350492105746</v>
      </c>
      <c r="O62" s="13">
        <f t="shared" si="36"/>
        <v>0.6544350492105746</v>
      </c>
      <c r="P62" s="13">
        <f t="shared" si="37"/>
        <v>3.3146236337267756E-24</v>
      </c>
      <c r="Q62" s="13">
        <f t="shared" si="38"/>
        <v>-3.3146236337267763E-24</v>
      </c>
      <c r="R62" s="13">
        <f t="shared" si="39"/>
        <v>-2.9237804624511546E-38</v>
      </c>
      <c r="S62" s="13">
        <f t="shared" si="40"/>
        <v>2.9237804624511546E-38</v>
      </c>
      <c r="T62" s="13">
        <f t="shared" si="41"/>
        <v>1.0753476504195887E-6</v>
      </c>
      <c r="U62" s="13">
        <f t="shared" si="42"/>
        <v>-6.5389452118600091E-30</v>
      </c>
      <c r="V62" s="13">
        <f t="shared" si="43"/>
        <v>1.0753476504195887E-6</v>
      </c>
      <c r="W62" s="13">
        <f t="shared" si="44"/>
        <v>5.1749465539553104E-23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1.3665372469960044E-16</v>
      </c>
      <c r="E63" s="13">
        <f t="shared" si="26"/>
        <v>7317766143573866</v>
      </c>
      <c r="F63" s="13">
        <f t="shared" si="27"/>
        <v>-2.2727272727272728E-2</v>
      </c>
      <c r="G63" s="13">
        <f t="shared" si="28"/>
        <v>3.1057664704454651E-18</v>
      </c>
      <c r="H63" s="13">
        <f t="shared" si="29"/>
        <v>-6.0877706058168564E-32</v>
      </c>
      <c r="I63" s="13">
        <f t="shared" si="30"/>
        <v>2.2727272727272728E-2</v>
      </c>
      <c r="J63" s="13">
        <f t="shared" si="31"/>
        <v>-3.1057664704454651E-18</v>
      </c>
      <c r="K63" s="13">
        <f t="shared" si="32"/>
        <v>6.0877706058168564E-32</v>
      </c>
      <c r="L63" s="13">
        <f t="shared" si="33"/>
        <v>-166312866899406.06</v>
      </c>
      <c r="M63" s="13">
        <f t="shared" si="34"/>
        <v>166312866899406.06</v>
      </c>
      <c r="N63" s="13">
        <f t="shared" si="35"/>
        <v>3.2599829771944013</v>
      </c>
      <c r="O63" s="13">
        <f t="shared" si="36"/>
        <v>-3.2599829771944013</v>
      </c>
      <c r="P63" s="13">
        <f t="shared" si="37"/>
        <v>-1.0055911597053627E-24</v>
      </c>
      <c r="Q63" s="13">
        <f t="shared" si="38"/>
        <v>1.0055911597053627E-24</v>
      </c>
      <c r="R63" s="13">
        <f t="shared" si="39"/>
        <v>1.971110307802869E-38</v>
      </c>
      <c r="S63" s="13">
        <f t="shared" si="40"/>
        <v>-1.971110307802869E-38</v>
      </c>
      <c r="T63" s="13">
        <f t="shared" si="41"/>
        <v>7.6572776108409072E-7</v>
      </c>
      <c r="U63" s="13">
        <f t="shared" si="42"/>
        <v>6.3347969482679615E-30</v>
      </c>
      <c r="V63" s="13">
        <f t="shared" si="43"/>
        <v>7.6572776108409072E-7</v>
      </c>
      <c r="W63" s="13">
        <f t="shared" si="44"/>
        <v>3.6849491593346174E-23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5.9575461613196802E-17</v>
      </c>
      <c r="E64" s="13">
        <f t="shared" si="26"/>
        <v>1.6785434353705218E+16</v>
      </c>
      <c r="F64" s="13">
        <f t="shared" si="27"/>
        <v>-2.2222222222222223E-2</v>
      </c>
      <c r="G64" s="13">
        <f t="shared" si="28"/>
        <v>-1.3238991469599289E-18</v>
      </c>
      <c r="H64" s="13">
        <f t="shared" si="29"/>
        <v>2.5954438658307323E-33</v>
      </c>
      <c r="I64" s="13">
        <f t="shared" si="30"/>
        <v>2.2222222222222223E-2</v>
      </c>
      <c r="J64" s="13">
        <f t="shared" si="31"/>
        <v>1.3238991469599289E-18</v>
      </c>
      <c r="K64" s="13">
        <f t="shared" si="32"/>
        <v>-2.5954438658307323E-33</v>
      </c>
      <c r="L64" s="13">
        <f t="shared" si="33"/>
        <v>373009652304560.37</v>
      </c>
      <c r="M64" s="13">
        <f t="shared" si="34"/>
        <v>-373009652304560.37</v>
      </c>
      <c r="N64" s="13">
        <f t="shared" si="35"/>
        <v>-0.73126840227417134</v>
      </c>
      <c r="O64" s="13">
        <f t="shared" si="36"/>
        <v>0.73126840227417134</v>
      </c>
      <c r="P64" s="13">
        <f t="shared" si="37"/>
        <v>3.052341029553631E-25</v>
      </c>
      <c r="Q64" s="13">
        <f t="shared" si="38"/>
        <v>-3.052341029553631E-25</v>
      </c>
      <c r="R64" s="13">
        <f t="shared" si="39"/>
        <v>-5.9839753048939901E-40</v>
      </c>
      <c r="S64" s="13">
        <f t="shared" si="40"/>
        <v>5.9839753048939901E-40</v>
      </c>
      <c r="T64" s="13">
        <f t="shared" si="41"/>
        <v>5.4525529945289353E-7</v>
      </c>
      <c r="U64" s="13">
        <f t="shared" si="42"/>
        <v>-2.7621413356856205E-31</v>
      </c>
      <c r="V64" s="13">
        <f t="shared" si="43"/>
        <v>5.4525529945289353E-7</v>
      </c>
      <c r="W64" s="13">
        <f t="shared" si="44"/>
        <v>2.6239582693703473E-23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2.5972476302622782E-17</v>
      </c>
      <c r="E65" s="13">
        <f t="shared" si="26"/>
        <v>3.850229713749E+16</v>
      </c>
      <c r="F65" s="13">
        <f t="shared" si="27"/>
        <v>-2.1739130434782608E-2</v>
      </c>
      <c r="G65" s="13">
        <f t="shared" si="28"/>
        <v>5.6461905005701701E-19</v>
      </c>
      <c r="H65" s="13">
        <f t="shared" si="29"/>
        <v>-7.1938735661287229E-33</v>
      </c>
      <c r="I65" s="13">
        <f t="shared" si="30"/>
        <v>2.1739130434782608E-2</v>
      </c>
      <c r="J65" s="13">
        <f t="shared" si="31"/>
        <v>-5.6461905005701701E-19</v>
      </c>
      <c r="K65" s="13">
        <f t="shared" si="32"/>
        <v>7.1938735661287229E-33</v>
      </c>
      <c r="L65" s="13">
        <f t="shared" si="33"/>
        <v>-837006459510652.12</v>
      </c>
      <c r="M65" s="13">
        <f t="shared" si="34"/>
        <v>837006459510652.12</v>
      </c>
      <c r="N65" s="13">
        <f t="shared" si="35"/>
        <v>10.664391580738588</v>
      </c>
      <c r="O65" s="13">
        <f t="shared" si="36"/>
        <v>-10.664391580738588</v>
      </c>
      <c r="P65" s="13">
        <f t="shared" si="37"/>
        <v>-9.2695613179890363E-26</v>
      </c>
      <c r="Q65" s="13">
        <f t="shared" si="38"/>
        <v>9.2695613179890363E-26</v>
      </c>
      <c r="R65" s="13">
        <f t="shared" si="39"/>
        <v>1.181045027233082E-39</v>
      </c>
      <c r="S65" s="13">
        <f t="shared" si="40"/>
        <v>-1.1810450272330819E-39</v>
      </c>
      <c r="T65" s="13">
        <f t="shared" si="41"/>
        <v>3.882624561428875E-7</v>
      </c>
      <c r="U65" s="13">
        <f t="shared" si="42"/>
        <v>7.8260524568338729E-31</v>
      </c>
      <c r="V65" s="13">
        <f t="shared" si="43"/>
        <v>3.882624561428875E-7</v>
      </c>
      <c r="W65" s="13">
        <f t="shared" si="44"/>
        <v>1.8684541661506788E-23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1.1322942483770457E-17</v>
      </c>
      <c r="E66" s="13">
        <f t="shared" si="26"/>
        <v>8.831626597356056E+16</v>
      </c>
      <c r="F66" s="13">
        <f t="shared" si="27"/>
        <v>-2.1276595744680851E-2</v>
      </c>
      <c r="G66" s="13">
        <f t="shared" si="28"/>
        <v>-2.4091366986745651E-19</v>
      </c>
      <c r="H66" s="13">
        <f t="shared" si="29"/>
        <v>-1.1804633221433677E-33</v>
      </c>
      <c r="I66" s="13">
        <f t="shared" si="30"/>
        <v>2.1276595744680851E-2</v>
      </c>
      <c r="J66" s="13">
        <f t="shared" si="31"/>
        <v>2.4091366986745651E-19</v>
      </c>
      <c r="K66" s="13">
        <f t="shared" si="32"/>
        <v>1.1804633221433677E-33</v>
      </c>
      <c r="L66" s="13">
        <f t="shared" si="33"/>
        <v>1879069488799160.5</v>
      </c>
      <c r="M66" s="13">
        <f t="shared" si="34"/>
        <v>-1879069488799160.5</v>
      </c>
      <c r="N66" s="13">
        <f t="shared" si="35"/>
        <v>9.2073339487396826</v>
      </c>
      <c r="O66" s="13">
        <f t="shared" si="36"/>
        <v>-9.2073339487396826</v>
      </c>
      <c r="P66" s="13">
        <f t="shared" si="37"/>
        <v>2.8163757772479032E-26</v>
      </c>
      <c r="Q66" s="13">
        <f t="shared" si="38"/>
        <v>-2.8163757772479026E-26</v>
      </c>
      <c r="R66" s="13">
        <f t="shared" si="39"/>
        <v>1.3800081615307591E-40</v>
      </c>
      <c r="S66" s="13">
        <f t="shared" si="40"/>
        <v>-1.3800081615307589E-40</v>
      </c>
      <c r="T66" s="13">
        <f t="shared" si="41"/>
        <v>2.76471838242779E-7</v>
      </c>
      <c r="U66" s="13">
        <f t="shared" si="42"/>
        <v>1.3121135975416832E-31</v>
      </c>
      <c r="V66" s="13">
        <f t="shared" si="43"/>
        <v>2.76471838242779E-7</v>
      </c>
      <c r="W66" s="13">
        <f t="shared" si="44"/>
        <v>1.3304787348678431E-23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4.9363420336560672E-18</v>
      </c>
      <c r="E67" s="13">
        <f t="shared" si="26"/>
        <v>2.0257915541143267E+17</v>
      </c>
      <c r="F67" s="13">
        <f t="shared" si="27"/>
        <v>-2.0833333333333332E-2</v>
      </c>
      <c r="G67" s="13">
        <f t="shared" si="28"/>
        <v>1.0284045903450139E-19</v>
      </c>
      <c r="H67" s="13">
        <f t="shared" si="29"/>
        <v>-6.0477518154342059E-34</v>
      </c>
      <c r="I67" s="13">
        <f t="shared" si="30"/>
        <v>2.0833333333333332E-2</v>
      </c>
      <c r="J67" s="13">
        <f t="shared" si="31"/>
        <v>-1.0284045903450139E-19</v>
      </c>
      <c r="K67" s="13">
        <f t="shared" si="32"/>
        <v>6.0477518154342059E-34</v>
      </c>
      <c r="L67" s="13">
        <f t="shared" si="33"/>
        <v>-4220399071071513.5</v>
      </c>
      <c r="M67" s="13">
        <f t="shared" si="34"/>
        <v>4220399071071513.5</v>
      </c>
      <c r="N67" s="13">
        <f t="shared" si="35"/>
        <v>24.818953924900995</v>
      </c>
      <c r="O67" s="13">
        <f t="shared" si="36"/>
        <v>-24.818953924900995</v>
      </c>
      <c r="P67" s="13">
        <f t="shared" si="37"/>
        <v>-8.5608850573399564E-27</v>
      </c>
      <c r="Q67" s="13">
        <f t="shared" si="38"/>
        <v>8.560885057339955E-27</v>
      </c>
      <c r="R67" s="13">
        <f t="shared" si="39"/>
        <v>5.0344104483121637E-41</v>
      </c>
      <c r="S67" s="13">
        <f t="shared" si="40"/>
        <v>-5.0344104483121626E-41</v>
      </c>
      <c r="T67" s="13">
        <f t="shared" si="41"/>
        <v>1.9686857717136717E-7</v>
      </c>
      <c r="U67" s="13">
        <f t="shared" si="42"/>
        <v>6.865259232579839E-32</v>
      </c>
      <c r="V67" s="13">
        <f t="shared" si="43"/>
        <v>1.9686857717136717E-7</v>
      </c>
      <c r="W67" s="13">
        <f t="shared" si="44"/>
        <v>9.4740012751351397E-24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2.1520441977133075E-18</v>
      </c>
      <c r="E68" s="13">
        <f t="shared" si="26"/>
        <v>4.6467447139913184E+17</v>
      </c>
      <c r="F68" s="13">
        <f t="shared" si="27"/>
        <v>-2.0408163265306121E-2</v>
      </c>
      <c r="G68" s="13">
        <f t="shared" si="28"/>
        <v>-4.3919269341087909E-20</v>
      </c>
      <c r="H68" s="13">
        <f t="shared" si="29"/>
        <v>7.317551292253714E-34</v>
      </c>
      <c r="I68" s="13">
        <f t="shared" si="30"/>
        <v>2.0408163265306121E-2</v>
      </c>
      <c r="J68" s="13">
        <f t="shared" si="31"/>
        <v>4.3919269341087909E-20</v>
      </c>
      <c r="K68" s="13">
        <f t="shared" si="32"/>
        <v>-7.317551292253714E-34</v>
      </c>
      <c r="L68" s="13">
        <f t="shared" si="33"/>
        <v>9483152477533304</v>
      </c>
      <c r="M68" s="13">
        <f t="shared" si="34"/>
        <v>-9483152477533304</v>
      </c>
      <c r="N68" s="13">
        <f t="shared" si="35"/>
        <v>-158.0022976422629</v>
      </c>
      <c r="O68" s="13">
        <f t="shared" si="36"/>
        <v>158.0022976422629</v>
      </c>
      <c r="P68" s="13">
        <f t="shared" si="37"/>
        <v>2.6033662384128845E-27</v>
      </c>
      <c r="Q68" s="13">
        <f t="shared" si="38"/>
        <v>-2.6033662384128838E-27</v>
      </c>
      <c r="R68" s="13">
        <f t="shared" si="39"/>
        <v>-4.3375644148719358E-41</v>
      </c>
      <c r="S68" s="13">
        <f t="shared" si="40"/>
        <v>4.3375644148719348E-41</v>
      </c>
      <c r="T68" s="13">
        <f t="shared" si="41"/>
        <v>1.4018511590031135E-7</v>
      </c>
      <c r="U68" s="13">
        <f t="shared" si="42"/>
        <v>-8.4797607338423244E-32</v>
      </c>
      <c r="V68" s="13">
        <f t="shared" si="43"/>
        <v>1.4018511590031135E-7</v>
      </c>
      <c r="W68" s="13">
        <f t="shared" si="44"/>
        <v>6.7461956578290541E-24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9.3820367335474326E-19</v>
      </c>
      <c r="E69" s="13">
        <f t="shared" si="26"/>
        <v>1.0658666432463337E+18</v>
      </c>
      <c r="F69" s="13">
        <f t="shared" si="27"/>
        <v>-0.02</v>
      </c>
      <c r="G69" s="13">
        <f t="shared" si="28"/>
        <v>1.8764073467094867E-20</v>
      </c>
      <c r="H69" s="13">
        <f t="shared" si="29"/>
        <v>1.8382882873115406E-35</v>
      </c>
      <c r="I69" s="13">
        <f t="shared" si="30"/>
        <v>0.02</v>
      </c>
      <c r="J69" s="13">
        <f t="shared" si="31"/>
        <v>-1.8764073467094867E-20</v>
      </c>
      <c r="K69" s="13">
        <f t="shared" si="32"/>
        <v>-1.8382882873115406E-35</v>
      </c>
      <c r="L69" s="13">
        <f t="shared" si="33"/>
        <v>-2.1317332864926676E+16</v>
      </c>
      <c r="M69" s="13">
        <f t="shared" si="34"/>
        <v>2.1317332864926676E+16</v>
      </c>
      <c r="N69" s="13">
        <f t="shared" si="35"/>
        <v>-20.88427301834863</v>
      </c>
      <c r="O69" s="13">
        <f t="shared" si="36"/>
        <v>20.88427301834863</v>
      </c>
      <c r="P69" s="13">
        <f t="shared" si="37"/>
        <v>-7.9201387365893535E-28</v>
      </c>
      <c r="Q69" s="13">
        <f t="shared" si="38"/>
        <v>7.9201387365893517E-28</v>
      </c>
      <c r="R69" s="13">
        <f t="shared" si="39"/>
        <v>-7.7592417759856461E-43</v>
      </c>
      <c r="S69" s="13">
        <f t="shared" si="40"/>
        <v>7.7592417759856445E-43</v>
      </c>
      <c r="T69" s="13">
        <f t="shared" si="41"/>
        <v>9.9822262137080917E-8</v>
      </c>
      <c r="U69" s="13">
        <f t="shared" si="42"/>
        <v>-2.173728839960748E-33</v>
      </c>
      <c r="V69" s="13">
        <f t="shared" si="43"/>
        <v>9.9822262137080917E-8</v>
      </c>
      <c r="W69" s="13">
        <f t="shared" si="44"/>
        <v>4.8037947197097393E-24</v>
      </c>
      <c r="X69" s="53"/>
    </row>
  </sheetData>
  <conditionalFormatting sqref="B11">
    <cfRule type="cellIs" dxfId="77" priority="4" operator="equal">
      <formula>"---"</formula>
    </cfRule>
    <cfRule type="expression" dxfId="76" priority="5">
      <formula>IF(Leiterort_x1&lt;$C$6,TRUE,FALSE)</formula>
    </cfRule>
    <cfRule type="expression" dxfId="75" priority="6">
      <formula>IF(Leiterort_x1&gt;$C$6,TRUE,FALSE)</formula>
    </cfRule>
  </conditionalFormatting>
  <conditionalFormatting sqref="F11">
    <cfRule type="cellIs" dxfId="74" priority="1" operator="equal">
      <formula>"---"</formula>
    </cfRule>
    <cfRule type="expression" dxfId="73" priority="2">
      <formula>IF(Leiterort_x1&lt;$C$6,TRUE,FALSE)</formula>
    </cfRule>
    <cfRule type="expression" dxfId="72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219"/>
  <sheetViews>
    <sheetView zoomScaleNormal="100" workbookViewId="0">
      <selection activeCell="X70" sqref="X70:X21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1.73112</v>
      </c>
      <c r="C8" s="26">
        <f>'Kraft-Leiter'!K12</f>
        <v>0.8</v>
      </c>
      <c r="E8" s="4" t="s">
        <v>70</v>
      </c>
      <c r="F8" s="6">
        <f>-Leiterort_x1</f>
        <v>-1.73112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1.3178358688613978</v>
      </c>
      <c r="C10" s="1"/>
      <c r="E10" s="4" t="s">
        <v>9</v>
      </c>
      <c r="F10" s="12">
        <f>ATANH(2*KoorK_a*Leiterort_x2/(Leiterort_x2*Leiterort_x2+Leiterort_y2*Leiterort_y2+KoorK_a*KoorK_a))</f>
        <v>-1.3178358688613978</v>
      </c>
      <c r="G10" s="1"/>
    </row>
    <row r="11" spans="1:24">
      <c r="A11" s="4" t="s">
        <v>7</v>
      </c>
      <c r="B11" s="6" t="str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---</v>
      </c>
      <c r="C11" s="1"/>
      <c r="E11" s="4" t="s">
        <v>10</v>
      </c>
      <c r="F11" s="6" t="str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---</v>
      </c>
      <c r="G11" s="1"/>
    </row>
    <row r="13" spans="1:24">
      <c r="A13" s="4" t="s">
        <v>24</v>
      </c>
      <c r="B13" s="12" t="e">
        <f>KoorK_a/(COSH(Leiter_u1) -COS(Leiter_v1))</f>
        <v>#VALUE!</v>
      </c>
      <c r="C13" s="1" t="s">
        <v>40</v>
      </c>
    </row>
    <row r="14" spans="1:24">
      <c r="A14" s="4" t="s">
        <v>43</v>
      </c>
      <c r="B14" s="12" t="e">
        <f>(1-COSH(Leiter_u1)*COS(Leiter_v1))/(COSH(Leiter_u1)-COS(Leiter_v1))</f>
        <v>#VALUE!</v>
      </c>
      <c r="C14" s="4" t="s">
        <v>45</v>
      </c>
      <c r="D14" s="12" t="e">
        <f>-SINH(Leiter_u1)*SIN(Leiter_v1)/(COSH(Leiter_u1)-COS(Leiter_v1))</f>
        <v>#VALUE!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 t="e">
        <f>SINH(Leiter_u1)*SIN(Leiter_v1)/(COSH(Leiter_u1)-COS(Leiter_v1))</f>
        <v>#VALUE!</v>
      </c>
      <c r="C15" s="4" t="s">
        <v>46</v>
      </c>
      <c r="D15" s="12" t="e">
        <f>(1-COSH(Leiter_u1)*COS(Leiter_v1))/(COSH(Leiter_u1)-COS(Leiter_v1))</f>
        <v>#VALUE!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 t="e">
        <f>SUM(T20:T219)</f>
        <v>#VALUE!</v>
      </c>
      <c r="U16" s="20" t="e">
        <f t="shared" ref="U16:W16" si="0">SUM(U20:U219)</f>
        <v>#VALUE!</v>
      </c>
      <c r="V16" s="20" t="e">
        <f t="shared" si="0"/>
        <v>#VALUE!</v>
      </c>
      <c r="W16" s="20" t="e">
        <f t="shared" si="0"/>
        <v>#VALUE!</v>
      </c>
      <c r="X16" s="54" t="e">
        <f>SQRT(V16*V16+W16*W16)</f>
        <v>#VALUE!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 t="e">
        <f t="shared" ref="B20:B51" si="1">COS($A20*Leiter_v1)</f>
        <v>#VALUE!</v>
      </c>
      <c r="C20" s="13" t="e">
        <f t="shared" ref="C20:C51" si="2">SIN($A20*Leiter_v1)</f>
        <v>#VALUE!</v>
      </c>
      <c r="D20" s="13">
        <f t="shared" ref="D20:D51" si="3">EXP(-$A20*Leiter_u1)</f>
        <v>0.26771404380179242</v>
      </c>
      <c r="E20" s="13">
        <f t="shared" ref="E20:E51" si="4">EXP($A20*Leiter_u1)</f>
        <v>3.7353288822620399</v>
      </c>
      <c r="F20" s="13">
        <f t="shared" ref="F20:F51" si="5">-Strom_1/$A20</f>
        <v>-1</v>
      </c>
      <c r="G20" s="13" t="e">
        <f t="shared" ref="G20:G51" si="6">Strom_1/$A20*COS($A20*Leiter_v1)/EXP($A20*Leiter_u1)</f>
        <v>#VALUE!</v>
      </c>
      <c r="H20" s="13" t="e">
        <f t="shared" ref="H20:H51" si="7">Strom_1/$A20*SIN($A20*Leiter_v1)/EXP($A20*Leiter_u1)</f>
        <v>#VALUE!</v>
      </c>
      <c r="I20" s="13">
        <f t="shared" ref="I20:I51" si="8">-Strom_2/$A20</f>
        <v>1</v>
      </c>
      <c r="J20" s="13" t="e">
        <f t="shared" ref="J20:J51" si="9">Strom_2/$A20*COS($A20*Leiter_v2)/EXP(-$A20*Leiter_u2)</f>
        <v>#VALUE!</v>
      </c>
      <c r="K20" s="13" t="e">
        <f t="shared" ref="K20:K51" si="10">Strom_2/$A20*SIN($A20*Leiter_v2)/EXP(-$A20*Leiter_u2)</f>
        <v>#VALUE!</v>
      </c>
      <c r="L20" s="13" t="e">
        <f t="shared" ref="L20:L51" si="11">F20+G20+I20+J20*EXP(-2*$A20*Leiter_u2)</f>
        <v>#VALUE!</v>
      </c>
      <c r="M20" s="13" t="e">
        <f t="shared" ref="M20:M51" si="12">F20+G20*EXP(2*$A20*Leiter_u1)+I20+J20</f>
        <v>#VALUE!</v>
      </c>
      <c r="N20" s="13" t="e">
        <f t="shared" ref="N20:N51" si="13">H20+K20*EXP(-2*$A20*Leiter_u2)</f>
        <v>#VALUE!</v>
      </c>
      <c r="O20" s="13" t="e">
        <f t="shared" ref="O20:O51" si="14">H20*EXP(2*$A20*Leiter_u1)+K20</f>
        <v>#VALUE!</v>
      </c>
      <c r="P20" s="13" t="e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#VALUE!</v>
      </c>
      <c r="Q20" s="13" t="e">
        <f t="shared" ref="Q20:Q51" si="16">(M20+P20)*((Perm_mü1-1)/(Perm_mü1+1)*EXP(-2*$A20*Körper_u1))</f>
        <v>#VALUE!</v>
      </c>
      <c r="R20" s="13" t="e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#VALUE!</v>
      </c>
      <c r="S20" s="13" t="e">
        <f t="shared" ref="S20:S51" si="18">(O20+R20)*((Perm_mü1-1)/(Perm_mü1+1)*EXP(-2*$A20*Körper_u1))</f>
        <v>#VALUE!</v>
      </c>
      <c r="T20" s="13" t="e">
        <f t="shared" ref="T20:T51" si="19">Strom_1/Metric_h*$A20*((-(I20+J20+P20)*$B20-(K20+R20)*$C20)*$D20+((Q20*$B20+S20*$C20)*$E20))</f>
        <v>#VALUE!</v>
      </c>
      <c r="U20" s="13" t="e">
        <f t="shared" ref="U20:U51" si="20">Strom_1/Metric_h*$A20*((-(I20+J20+P20)*$C20+(K20+R20)*$B20)*$D20+((-Q20*$C20+S20*$B20)*$E20))</f>
        <v>#VALUE!</v>
      </c>
      <c r="V20" s="13" t="e">
        <f t="shared" ref="V20:V51" si="21">KoorK_xu*T20-KoorK_xv*U20</f>
        <v>#VALUE!</v>
      </c>
      <c r="W20" s="13" t="e">
        <f t="shared" ref="W20:W51" si="22">KoorK_yu*T20+KoorK_yv*U20</f>
        <v>#VALUE!</v>
      </c>
      <c r="X20" s="53"/>
    </row>
    <row r="21" spans="1:24">
      <c r="A21" s="1">
        <v>2</v>
      </c>
      <c r="B21" s="13" t="e">
        <f t="shared" si="1"/>
        <v>#VALUE!</v>
      </c>
      <c r="C21" s="13" t="e">
        <f t="shared" si="2"/>
        <v>#VALUE!</v>
      </c>
      <c r="D21" s="13">
        <f t="shared" si="3"/>
        <v>7.1670809248708028E-2</v>
      </c>
      <c r="E21" s="13">
        <f t="shared" si="4"/>
        <v>13.952681858660979</v>
      </c>
      <c r="F21" s="13">
        <f t="shared" si="5"/>
        <v>-0.5</v>
      </c>
      <c r="G21" s="13" t="e">
        <f t="shared" si="6"/>
        <v>#VALUE!</v>
      </c>
      <c r="H21" s="13" t="e">
        <f t="shared" si="7"/>
        <v>#VALUE!</v>
      </c>
      <c r="I21" s="13">
        <f t="shared" si="8"/>
        <v>0.5</v>
      </c>
      <c r="J21" s="13" t="e">
        <f t="shared" si="9"/>
        <v>#VALUE!</v>
      </c>
      <c r="K21" s="13" t="e">
        <f t="shared" si="10"/>
        <v>#VALUE!</v>
      </c>
      <c r="L21" s="13" t="e">
        <f t="shared" si="11"/>
        <v>#VALUE!</v>
      </c>
      <c r="M21" s="13" t="e">
        <f t="shared" si="12"/>
        <v>#VALUE!</v>
      </c>
      <c r="N21" s="13" t="e">
        <f t="shared" si="13"/>
        <v>#VALUE!</v>
      </c>
      <c r="O21" s="13" t="e">
        <f t="shared" si="14"/>
        <v>#VALUE!</v>
      </c>
      <c r="P21" s="13" t="e">
        <f t="shared" si="15"/>
        <v>#VALUE!</v>
      </c>
      <c r="Q21" s="13" t="e">
        <f t="shared" si="16"/>
        <v>#VALUE!</v>
      </c>
      <c r="R21" s="13" t="e">
        <f t="shared" si="17"/>
        <v>#VALUE!</v>
      </c>
      <c r="S21" s="13" t="e">
        <f t="shared" si="18"/>
        <v>#VALUE!</v>
      </c>
      <c r="T21" s="13" t="e">
        <f t="shared" si="19"/>
        <v>#VALUE!</v>
      </c>
      <c r="U21" s="13" t="e">
        <f t="shared" si="20"/>
        <v>#VALUE!</v>
      </c>
      <c r="V21" s="13" t="e">
        <f t="shared" si="21"/>
        <v>#VALUE!</v>
      </c>
      <c r="W21" s="13" t="e">
        <f t="shared" si="22"/>
        <v>#VALUE!</v>
      </c>
      <c r="X21" s="53"/>
    </row>
    <row r="22" spans="1:24">
      <c r="A22" s="1">
        <v>3</v>
      </c>
      <c r="B22" s="13" t="e">
        <f t="shared" si="1"/>
        <v>#VALUE!</v>
      </c>
      <c r="C22" s="13" t="e">
        <f t="shared" si="2"/>
        <v>#VALUE!</v>
      </c>
      <c r="D22" s="13">
        <f t="shared" si="3"/>
        <v>1.9187282166518525E-2</v>
      </c>
      <c r="E22" s="13">
        <f t="shared" si="4"/>
        <v>52.117855531669967</v>
      </c>
      <c r="F22" s="13">
        <f t="shared" si="5"/>
        <v>-0.33333333333333331</v>
      </c>
      <c r="G22" s="13" t="e">
        <f t="shared" si="6"/>
        <v>#VALUE!</v>
      </c>
      <c r="H22" s="13" t="e">
        <f t="shared" si="7"/>
        <v>#VALUE!</v>
      </c>
      <c r="I22" s="13">
        <f t="shared" si="8"/>
        <v>0.33333333333333331</v>
      </c>
      <c r="J22" s="13" t="e">
        <f t="shared" si="9"/>
        <v>#VALUE!</v>
      </c>
      <c r="K22" s="13" t="e">
        <f t="shared" si="10"/>
        <v>#VALUE!</v>
      </c>
      <c r="L22" s="13" t="e">
        <f t="shared" si="11"/>
        <v>#VALUE!</v>
      </c>
      <c r="M22" s="13" t="e">
        <f t="shared" si="12"/>
        <v>#VALUE!</v>
      </c>
      <c r="N22" s="13" t="e">
        <f t="shared" si="13"/>
        <v>#VALUE!</v>
      </c>
      <c r="O22" s="13" t="e">
        <f t="shared" si="14"/>
        <v>#VALUE!</v>
      </c>
      <c r="P22" s="13" t="e">
        <f t="shared" si="15"/>
        <v>#VALUE!</v>
      </c>
      <c r="Q22" s="13" t="e">
        <f t="shared" si="16"/>
        <v>#VALUE!</v>
      </c>
      <c r="R22" s="13" t="e">
        <f t="shared" si="17"/>
        <v>#VALUE!</v>
      </c>
      <c r="S22" s="13" t="e">
        <f t="shared" si="18"/>
        <v>#VALUE!</v>
      </c>
      <c r="T22" s="13" t="e">
        <f t="shared" si="19"/>
        <v>#VALUE!</v>
      </c>
      <c r="U22" s="13" t="e">
        <f t="shared" si="20"/>
        <v>#VALUE!</v>
      </c>
      <c r="V22" s="13" t="e">
        <f t="shared" si="21"/>
        <v>#VALUE!</v>
      </c>
      <c r="W22" s="13" t="e">
        <f t="shared" si="22"/>
        <v>#VALUE!</v>
      </c>
      <c r="X22" s="53"/>
    </row>
    <row r="23" spans="1:24">
      <c r="A23" s="1">
        <v>4</v>
      </c>
      <c r="B23" s="13" t="e">
        <f t="shared" si="1"/>
        <v>#VALUE!</v>
      </c>
      <c r="C23" s="13" t="e">
        <f t="shared" si="2"/>
        <v>#VALUE!</v>
      </c>
      <c r="D23" s="13">
        <f t="shared" si="3"/>
        <v>5.1367048983646923E-3</v>
      </c>
      <c r="E23" s="13">
        <f t="shared" si="4"/>
        <v>194.67733104900719</v>
      </c>
      <c r="F23" s="13">
        <f t="shared" si="5"/>
        <v>-0.25</v>
      </c>
      <c r="G23" s="13" t="e">
        <f t="shared" si="6"/>
        <v>#VALUE!</v>
      </c>
      <c r="H23" s="13" t="e">
        <f t="shared" si="7"/>
        <v>#VALUE!</v>
      </c>
      <c r="I23" s="13">
        <f t="shared" si="8"/>
        <v>0.25</v>
      </c>
      <c r="J23" s="13" t="e">
        <f t="shared" si="9"/>
        <v>#VALUE!</v>
      </c>
      <c r="K23" s="13" t="e">
        <f t="shared" si="10"/>
        <v>#VALUE!</v>
      </c>
      <c r="L23" s="13" t="e">
        <f t="shared" si="11"/>
        <v>#VALUE!</v>
      </c>
      <c r="M23" s="13" t="e">
        <f t="shared" si="12"/>
        <v>#VALUE!</v>
      </c>
      <c r="N23" s="13" t="e">
        <f t="shared" si="13"/>
        <v>#VALUE!</v>
      </c>
      <c r="O23" s="13" t="e">
        <f t="shared" si="14"/>
        <v>#VALUE!</v>
      </c>
      <c r="P23" s="13" t="e">
        <f t="shared" si="15"/>
        <v>#VALUE!</v>
      </c>
      <c r="Q23" s="13" t="e">
        <f t="shared" si="16"/>
        <v>#VALUE!</v>
      </c>
      <c r="R23" s="13" t="e">
        <f t="shared" si="17"/>
        <v>#VALUE!</v>
      </c>
      <c r="S23" s="13" t="e">
        <f t="shared" si="18"/>
        <v>#VALUE!</v>
      </c>
      <c r="T23" s="13" t="e">
        <f t="shared" si="19"/>
        <v>#VALUE!</v>
      </c>
      <c r="U23" s="13" t="e">
        <f t="shared" si="20"/>
        <v>#VALUE!</v>
      </c>
      <c r="V23" s="13" t="e">
        <f t="shared" si="21"/>
        <v>#VALUE!</v>
      </c>
      <c r="W23" s="13" t="e">
        <f t="shared" si="22"/>
        <v>#VALUE!</v>
      </c>
      <c r="X23" s="53"/>
    </row>
    <row r="24" spans="1:24">
      <c r="A24" s="1">
        <v>5</v>
      </c>
      <c r="B24" s="13" t="e">
        <f t="shared" si="1"/>
        <v>#VALUE!</v>
      </c>
      <c r="C24" s="13" t="e">
        <f t="shared" si="2"/>
        <v>#VALUE!</v>
      </c>
      <c r="D24" s="13">
        <f t="shared" si="3"/>
        <v>1.375168040157687E-3</v>
      </c>
      <c r="E24" s="13">
        <f t="shared" si="4"/>
        <v>727.18385738904499</v>
      </c>
      <c r="F24" s="13">
        <f t="shared" si="5"/>
        <v>-0.2</v>
      </c>
      <c r="G24" s="13" t="e">
        <f t="shared" si="6"/>
        <v>#VALUE!</v>
      </c>
      <c r="H24" s="13" t="e">
        <f t="shared" si="7"/>
        <v>#VALUE!</v>
      </c>
      <c r="I24" s="13">
        <f t="shared" si="8"/>
        <v>0.2</v>
      </c>
      <c r="J24" s="13" t="e">
        <f t="shared" si="9"/>
        <v>#VALUE!</v>
      </c>
      <c r="K24" s="13" t="e">
        <f t="shared" si="10"/>
        <v>#VALUE!</v>
      </c>
      <c r="L24" s="13" t="e">
        <f t="shared" si="11"/>
        <v>#VALUE!</v>
      </c>
      <c r="M24" s="13" t="e">
        <f t="shared" si="12"/>
        <v>#VALUE!</v>
      </c>
      <c r="N24" s="13" t="e">
        <f t="shared" si="13"/>
        <v>#VALUE!</v>
      </c>
      <c r="O24" s="13" t="e">
        <f t="shared" si="14"/>
        <v>#VALUE!</v>
      </c>
      <c r="P24" s="13" t="e">
        <f t="shared" si="15"/>
        <v>#VALUE!</v>
      </c>
      <c r="Q24" s="13" t="e">
        <f t="shared" si="16"/>
        <v>#VALUE!</v>
      </c>
      <c r="R24" s="13" t="e">
        <f t="shared" si="17"/>
        <v>#VALUE!</v>
      </c>
      <c r="S24" s="13" t="e">
        <f t="shared" si="18"/>
        <v>#VALUE!</v>
      </c>
      <c r="T24" s="13" t="e">
        <f t="shared" si="19"/>
        <v>#VALUE!</v>
      </c>
      <c r="U24" s="13" t="e">
        <f t="shared" si="20"/>
        <v>#VALUE!</v>
      </c>
      <c r="V24" s="13" t="e">
        <f t="shared" si="21"/>
        <v>#VALUE!</v>
      </c>
      <c r="W24" s="13" t="e">
        <f t="shared" si="22"/>
        <v>#VALUE!</v>
      </c>
      <c r="X24" s="53"/>
    </row>
    <row r="25" spans="1:24">
      <c r="A25" s="1">
        <v>6</v>
      </c>
      <c r="B25" s="13" t="e">
        <f t="shared" si="1"/>
        <v>#VALUE!</v>
      </c>
      <c r="C25" s="13" t="e">
        <f t="shared" si="2"/>
        <v>#VALUE!</v>
      </c>
      <c r="D25" s="13">
        <f t="shared" si="3"/>
        <v>3.6815179693759983E-4</v>
      </c>
      <c r="E25" s="13">
        <f t="shared" si="4"/>
        <v>2716.2708652200217</v>
      </c>
      <c r="F25" s="13">
        <f t="shared" si="5"/>
        <v>-0.16666666666666666</v>
      </c>
      <c r="G25" s="13" t="e">
        <f t="shared" si="6"/>
        <v>#VALUE!</v>
      </c>
      <c r="H25" s="13" t="e">
        <f t="shared" si="7"/>
        <v>#VALUE!</v>
      </c>
      <c r="I25" s="13">
        <f t="shared" si="8"/>
        <v>0.16666666666666666</v>
      </c>
      <c r="J25" s="13" t="e">
        <f t="shared" si="9"/>
        <v>#VALUE!</v>
      </c>
      <c r="K25" s="13" t="e">
        <f t="shared" si="10"/>
        <v>#VALUE!</v>
      </c>
      <c r="L25" s="13" t="e">
        <f t="shared" si="11"/>
        <v>#VALUE!</v>
      </c>
      <c r="M25" s="13" t="e">
        <f t="shared" si="12"/>
        <v>#VALUE!</v>
      </c>
      <c r="N25" s="13" t="e">
        <f t="shared" si="13"/>
        <v>#VALUE!</v>
      </c>
      <c r="O25" s="13" t="e">
        <f t="shared" si="14"/>
        <v>#VALUE!</v>
      </c>
      <c r="P25" s="13" t="e">
        <f t="shared" si="15"/>
        <v>#VALUE!</v>
      </c>
      <c r="Q25" s="13" t="e">
        <f t="shared" si="16"/>
        <v>#VALUE!</v>
      </c>
      <c r="R25" s="13" t="e">
        <f t="shared" si="17"/>
        <v>#VALUE!</v>
      </c>
      <c r="S25" s="13" t="e">
        <f t="shared" si="18"/>
        <v>#VALUE!</v>
      </c>
      <c r="T25" s="13" t="e">
        <f t="shared" si="19"/>
        <v>#VALUE!</v>
      </c>
      <c r="U25" s="13" t="e">
        <f t="shared" si="20"/>
        <v>#VALUE!</v>
      </c>
      <c r="V25" s="13" t="e">
        <f t="shared" si="21"/>
        <v>#VALUE!</v>
      </c>
      <c r="W25" s="13" t="e">
        <f t="shared" si="22"/>
        <v>#VALUE!</v>
      </c>
      <c r="X25" s="53"/>
    </row>
    <row r="26" spans="1:24">
      <c r="A26" s="1">
        <v>7</v>
      </c>
      <c r="B26" s="13" t="e">
        <f t="shared" si="1"/>
        <v>#VALUE!</v>
      </c>
      <c r="C26" s="13" t="e">
        <f t="shared" si="2"/>
        <v>#VALUE!</v>
      </c>
      <c r="D26" s="13">
        <f t="shared" si="3"/>
        <v>9.8559406291061209E-5</v>
      </c>
      <c r="E26" s="13">
        <f t="shared" si="4"/>
        <v>10146.165014903245</v>
      </c>
      <c r="F26" s="13">
        <f t="shared" si="5"/>
        <v>-0.14285714285714285</v>
      </c>
      <c r="G26" s="13" t="e">
        <f t="shared" si="6"/>
        <v>#VALUE!</v>
      </c>
      <c r="H26" s="13" t="e">
        <f t="shared" si="7"/>
        <v>#VALUE!</v>
      </c>
      <c r="I26" s="13">
        <f t="shared" si="8"/>
        <v>0.14285714285714285</v>
      </c>
      <c r="J26" s="13" t="e">
        <f t="shared" si="9"/>
        <v>#VALUE!</v>
      </c>
      <c r="K26" s="13" t="e">
        <f t="shared" si="10"/>
        <v>#VALUE!</v>
      </c>
      <c r="L26" s="13" t="e">
        <f t="shared" si="11"/>
        <v>#VALUE!</v>
      </c>
      <c r="M26" s="13" t="e">
        <f t="shared" si="12"/>
        <v>#VALUE!</v>
      </c>
      <c r="N26" s="13" t="e">
        <f t="shared" si="13"/>
        <v>#VALUE!</v>
      </c>
      <c r="O26" s="13" t="e">
        <f t="shared" si="14"/>
        <v>#VALUE!</v>
      </c>
      <c r="P26" s="13" t="e">
        <f t="shared" si="15"/>
        <v>#VALUE!</v>
      </c>
      <c r="Q26" s="13" t="e">
        <f t="shared" si="16"/>
        <v>#VALUE!</v>
      </c>
      <c r="R26" s="13" t="e">
        <f t="shared" si="17"/>
        <v>#VALUE!</v>
      </c>
      <c r="S26" s="13" t="e">
        <f t="shared" si="18"/>
        <v>#VALUE!</v>
      </c>
      <c r="T26" s="13" t="e">
        <f t="shared" si="19"/>
        <v>#VALUE!</v>
      </c>
      <c r="U26" s="13" t="e">
        <f t="shared" si="20"/>
        <v>#VALUE!</v>
      </c>
      <c r="V26" s="13" t="e">
        <f t="shared" si="21"/>
        <v>#VALUE!</v>
      </c>
      <c r="W26" s="13" t="e">
        <f t="shared" si="22"/>
        <v>#VALUE!</v>
      </c>
      <c r="X26" s="53"/>
    </row>
    <row r="27" spans="1:24">
      <c r="A27" s="1">
        <v>8</v>
      </c>
      <c r="B27" s="13" t="e">
        <f t="shared" si="1"/>
        <v>#VALUE!</v>
      </c>
      <c r="C27" s="13" t="e">
        <f t="shared" si="2"/>
        <v>#VALUE!</v>
      </c>
      <c r="D27" s="13">
        <f t="shared" si="3"/>
        <v>2.638573721288382E-5</v>
      </c>
      <c r="E27" s="13">
        <f t="shared" si="4"/>
        <v>37899.263224364746</v>
      </c>
      <c r="F27" s="13">
        <f t="shared" si="5"/>
        <v>-0.125</v>
      </c>
      <c r="G27" s="13" t="e">
        <f t="shared" si="6"/>
        <v>#VALUE!</v>
      </c>
      <c r="H27" s="13" t="e">
        <f t="shared" si="7"/>
        <v>#VALUE!</v>
      </c>
      <c r="I27" s="13">
        <f t="shared" si="8"/>
        <v>0.125</v>
      </c>
      <c r="J27" s="13" t="e">
        <f t="shared" si="9"/>
        <v>#VALUE!</v>
      </c>
      <c r="K27" s="13" t="e">
        <f t="shared" si="10"/>
        <v>#VALUE!</v>
      </c>
      <c r="L27" s="13" t="e">
        <f t="shared" si="11"/>
        <v>#VALUE!</v>
      </c>
      <c r="M27" s="13" t="e">
        <f t="shared" si="12"/>
        <v>#VALUE!</v>
      </c>
      <c r="N27" s="13" t="e">
        <f t="shared" si="13"/>
        <v>#VALUE!</v>
      </c>
      <c r="O27" s="13" t="e">
        <f t="shared" si="14"/>
        <v>#VALUE!</v>
      </c>
      <c r="P27" s="13" t="e">
        <f t="shared" si="15"/>
        <v>#VALUE!</v>
      </c>
      <c r="Q27" s="13" t="e">
        <f t="shared" si="16"/>
        <v>#VALUE!</v>
      </c>
      <c r="R27" s="13" t="e">
        <f t="shared" si="17"/>
        <v>#VALUE!</v>
      </c>
      <c r="S27" s="13" t="e">
        <f t="shared" si="18"/>
        <v>#VALUE!</v>
      </c>
      <c r="T27" s="13" t="e">
        <f t="shared" si="19"/>
        <v>#VALUE!</v>
      </c>
      <c r="U27" s="13" t="e">
        <f t="shared" si="20"/>
        <v>#VALUE!</v>
      </c>
      <c r="V27" s="13" t="e">
        <f t="shared" si="21"/>
        <v>#VALUE!</v>
      </c>
      <c r="W27" s="13" t="e">
        <f t="shared" si="22"/>
        <v>#VALUE!</v>
      </c>
      <c r="X27" s="53"/>
    </row>
    <row r="28" spans="1:24">
      <c r="A28" s="1">
        <v>9</v>
      </c>
      <c r="B28" s="13" t="e">
        <f t="shared" si="1"/>
        <v>#VALUE!</v>
      </c>
      <c r="C28" s="13" t="e">
        <f t="shared" si="2"/>
        <v>#VALUE!</v>
      </c>
      <c r="D28" s="13">
        <f t="shared" si="3"/>
        <v>7.0638324079525643E-6</v>
      </c>
      <c r="E28" s="13">
        <f t="shared" si="4"/>
        <v>141566.21253842115</v>
      </c>
      <c r="F28" s="13">
        <f t="shared" si="5"/>
        <v>-0.1111111111111111</v>
      </c>
      <c r="G28" s="13" t="e">
        <f t="shared" si="6"/>
        <v>#VALUE!</v>
      </c>
      <c r="H28" s="13" t="e">
        <f t="shared" si="7"/>
        <v>#VALUE!</v>
      </c>
      <c r="I28" s="13">
        <f t="shared" si="8"/>
        <v>0.1111111111111111</v>
      </c>
      <c r="J28" s="13" t="e">
        <f t="shared" si="9"/>
        <v>#VALUE!</v>
      </c>
      <c r="K28" s="13" t="e">
        <f t="shared" si="10"/>
        <v>#VALUE!</v>
      </c>
      <c r="L28" s="13" t="e">
        <f t="shared" si="11"/>
        <v>#VALUE!</v>
      </c>
      <c r="M28" s="13" t="e">
        <f t="shared" si="12"/>
        <v>#VALUE!</v>
      </c>
      <c r="N28" s="13" t="e">
        <f t="shared" si="13"/>
        <v>#VALUE!</v>
      </c>
      <c r="O28" s="13" t="e">
        <f t="shared" si="14"/>
        <v>#VALUE!</v>
      </c>
      <c r="P28" s="13" t="e">
        <f t="shared" si="15"/>
        <v>#VALUE!</v>
      </c>
      <c r="Q28" s="13" t="e">
        <f t="shared" si="16"/>
        <v>#VALUE!</v>
      </c>
      <c r="R28" s="13" t="e">
        <f t="shared" si="17"/>
        <v>#VALUE!</v>
      </c>
      <c r="S28" s="13" t="e">
        <f t="shared" si="18"/>
        <v>#VALUE!</v>
      </c>
      <c r="T28" s="13" t="e">
        <f t="shared" si="19"/>
        <v>#VALUE!</v>
      </c>
      <c r="U28" s="13" t="e">
        <f t="shared" si="20"/>
        <v>#VALUE!</v>
      </c>
      <c r="V28" s="13" t="e">
        <f t="shared" si="21"/>
        <v>#VALUE!</v>
      </c>
      <c r="W28" s="13" t="e">
        <f t="shared" si="22"/>
        <v>#VALUE!</v>
      </c>
      <c r="X28" s="53"/>
    </row>
    <row r="29" spans="1:24">
      <c r="A29" s="1">
        <v>10</v>
      </c>
      <c r="B29" s="13" t="e">
        <f t="shared" si="1"/>
        <v>#VALUE!</v>
      </c>
      <c r="C29" s="13" t="e">
        <f t="shared" si="2"/>
        <v>#VALUE!</v>
      </c>
      <c r="D29" s="13">
        <f t="shared" si="3"/>
        <v>1.891087138671134E-6</v>
      </c>
      <c r="E29" s="13">
        <f t="shared" si="4"/>
        <v>528796.36244721094</v>
      </c>
      <c r="F29" s="13">
        <f t="shared" si="5"/>
        <v>-0.1</v>
      </c>
      <c r="G29" s="13" t="e">
        <f t="shared" si="6"/>
        <v>#VALUE!</v>
      </c>
      <c r="H29" s="13" t="e">
        <f t="shared" si="7"/>
        <v>#VALUE!</v>
      </c>
      <c r="I29" s="13">
        <f t="shared" si="8"/>
        <v>0.1</v>
      </c>
      <c r="J29" s="13" t="e">
        <f t="shared" si="9"/>
        <v>#VALUE!</v>
      </c>
      <c r="K29" s="13" t="e">
        <f t="shared" si="10"/>
        <v>#VALUE!</v>
      </c>
      <c r="L29" s="13" t="e">
        <f t="shared" si="11"/>
        <v>#VALUE!</v>
      </c>
      <c r="M29" s="13" t="e">
        <f t="shared" si="12"/>
        <v>#VALUE!</v>
      </c>
      <c r="N29" s="13" t="e">
        <f t="shared" si="13"/>
        <v>#VALUE!</v>
      </c>
      <c r="O29" s="13" t="e">
        <f t="shared" si="14"/>
        <v>#VALUE!</v>
      </c>
      <c r="P29" s="13" t="e">
        <f t="shared" si="15"/>
        <v>#VALUE!</v>
      </c>
      <c r="Q29" s="13" t="e">
        <f t="shared" si="16"/>
        <v>#VALUE!</v>
      </c>
      <c r="R29" s="13" t="e">
        <f t="shared" si="17"/>
        <v>#VALUE!</v>
      </c>
      <c r="S29" s="13" t="e">
        <f t="shared" si="18"/>
        <v>#VALUE!</v>
      </c>
      <c r="T29" s="13" t="e">
        <f t="shared" si="19"/>
        <v>#VALUE!</v>
      </c>
      <c r="U29" s="13" t="e">
        <f t="shared" si="20"/>
        <v>#VALUE!</v>
      </c>
      <c r="V29" s="13" t="e">
        <f t="shared" si="21"/>
        <v>#VALUE!</v>
      </c>
      <c r="W29" s="13" t="e">
        <f t="shared" si="22"/>
        <v>#VALUE!</v>
      </c>
      <c r="X29" s="53"/>
    </row>
    <row r="30" spans="1:24" hidden="1">
      <c r="A30" s="1">
        <v>11</v>
      </c>
      <c r="B30" s="13" t="e">
        <f t="shared" si="1"/>
        <v>#VALUE!</v>
      </c>
      <c r="C30" s="13" t="e">
        <f t="shared" si="2"/>
        <v>#VALUE!</v>
      </c>
      <c r="D30" s="13">
        <f t="shared" si="3"/>
        <v>5.0627058507521033E-7</v>
      </c>
      <c r="E30" s="13">
        <f t="shared" si="4"/>
        <v>1975228.3254841724</v>
      </c>
      <c r="F30" s="13">
        <f t="shared" si="5"/>
        <v>-9.0909090909090912E-2</v>
      </c>
      <c r="G30" s="13" t="e">
        <f t="shared" si="6"/>
        <v>#VALUE!</v>
      </c>
      <c r="H30" s="13" t="e">
        <f t="shared" si="7"/>
        <v>#VALUE!</v>
      </c>
      <c r="I30" s="13">
        <f t="shared" si="8"/>
        <v>9.0909090909090912E-2</v>
      </c>
      <c r="J30" s="13" t="e">
        <f t="shared" si="9"/>
        <v>#VALUE!</v>
      </c>
      <c r="K30" s="13" t="e">
        <f t="shared" si="10"/>
        <v>#VALUE!</v>
      </c>
      <c r="L30" s="13" t="e">
        <f t="shared" si="11"/>
        <v>#VALUE!</v>
      </c>
      <c r="M30" s="13" t="e">
        <f t="shared" si="12"/>
        <v>#VALUE!</v>
      </c>
      <c r="N30" s="13" t="e">
        <f t="shared" si="13"/>
        <v>#VALUE!</v>
      </c>
      <c r="O30" s="13" t="e">
        <f t="shared" si="14"/>
        <v>#VALUE!</v>
      </c>
      <c r="P30" s="13" t="e">
        <f t="shared" si="15"/>
        <v>#VALUE!</v>
      </c>
      <c r="Q30" s="13" t="e">
        <f t="shared" si="16"/>
        <v>#VALUE!</v>
      </c>
      <c r="R30" s="13" t="e">
        <f t="shared" si="17"/>
        <v>#VALUE!</v>
      </c>
      <c r="S30" s="13" t="e">
        <f t="shared" si="18"/>
        <v>#VALUE!</v>
      </c>
      <c r="T30" s="13" t="e">
        <f t="shared" si="19"/>
        <v>#VALUE!</v>
      </c>
      <c r="U30" s="13" t="e">
        <f t="shared" si="20"/>
        <v>#VALUE!</v>
      </c>
      <c r="V30" s="13" t="e">
        <f t="shared" si="21"/>
        <v>#VALUE!</v>
      </c>
      <c r="W30" s="13" t="e">
        <f t="shared" si="22"/>
        <v>#VALUE!</v>
      </c>
      <c r="X30" s="53"/>
    </row>
    <row r="31" spans="1:24" hidden="1">
      <c r="A31" s="1">
        <v>12</v>
      </c>
      <c r="B31" s="13" t="e">
        <f t="shared" si="1"/>
        <v>#VALUE!</v>
      </c>
      <c r="C31" s="13" t="e">
        <f t="shared" si="2"/>
        <v>#VALUE!</v>
      </c>
      <c r="D31" s="13">
        <f t="shared" si="3"/>
        <v>1.3553574558838374E-7</v>
      </c>
      <c r="E31" s="13">
        <f t="shared" si="4"/>
        <v>7378127.4132431252</v>
      </c>
      <c r="F31" s="13">
        <f t="shared" si="5"/>
        <v>-8.3333333333333329E-2</v>
      </c>
      <c r="G31" s="13" t="e">
        <f t="shared" si="6"/>
        <v>#VALUE!</v>
      </c>
      <c r="H31" s="13" t="e">
        <f t="shared" si="7"/>
        <v>#VALUE!</v>
      </c>
      <c r="I31" s="13">
        <f t="shared" si="8"/>
        <v>8.3333333333333329E-2</v>
      </c>
      <c r="J31" s="13" t="e">
        <f t="shared" si="9"/>
        <v>#VALUE!</v>
      </c>
      <c r="K31" s="13" t="e">
        <f t="shared" si="10"/>
        <v>#VALUE!</v>
      </c>
      <c r="L31" s="13" t="e">
        <f t="shared" si="11"/>
        <v>#VALUE!</v>
      </c>
      <c r="M31" s="13" t="e">
        <f t="shared" si="12"/>
        <v>#VALUE!</v>
      </c>
      <c r="N31" s="13" t="e">
        <f t="shared" si="13"/>
        <v>#VALUE!</v>
      </c>
      <c r="O31" s="13" t="e">
        <f t="shared" si="14"/>
        <v>#VALUE!</v>
      </c>
      <c r="P31" s="13" t="e">
        <f t="shared" si="15"/>
        <v>#VALUE!</v>
      </c>
      <c r="Q31" s="13" t="e">
        <f t="shared" si="16"/>
        <v>#VALUE!</v>
      </c>
      <c r="R31" s="13" t="e">
        <f t="shared" si="17"/>
        <v>#VALUE!</v>
      </c>
      <c r="S31" s="13" t="e">
        <f t="shared" si="18"/>
        <v>#VALUE!</v>
      </c>
      <c r="T31" s="13" t="e">
        <f t="shared" si="19"/>
        <v>#VALUE!</v>
      </c>
      <c r="U31" s="13" t="e">
        <f t="shared" si="20"/>
        <v>#VALUE!</v>
      </c>
      <c r="V31" s="13" t="e">
        <f t="shared" si="21"/>
        <v>#VALUE!</v>
      </c>
      <c r="W31" s="13" t="e">
        <f t="shared" si="22"/>
        <v>#VALUE!</v>
      </c>
      <c r="X31" s="53"/>
    </row>
    <row r="32" spans="1:24" hidden="1">
      <c r="A32" s="1">
        <v>13</v>
      </c>
      <c r="B32" s="13" t="e">
        <f t="shared" si="1"/>
        <v>#VALUE!</v>
      </c>
      <c r="C32" s="13" t="e">
        <f t="shared" si="2"/>
        <v>#VALUE!</v>
      </c>
      <c r="D32" s="13">
        <f t="shared" si="3"/>
        <v>3.6284822531157162E-8</v>
      </c>
      <c r="E32" s="13">
        <f t="shared" si="4"/>
        <v>27559732.423696354</v>
      </c>
      <c r="F32" s="13">
        <f t="shared" si="5"/>
        <v>-7.6923076923076927E-2</v>
      </c>
      <c r="G32" s="13" t="e">
        <f t="shared" si="6"/>
        <v>#VALUE!</v>
      </c>
      <c r="H32" s="13" t="e">
        <f t="shared" si="7"/>
        <v>#VALUE!</v>
      </c>
      <c r="I32" s="13">
        <f t="shared" si="8"/>
        <v>7.6923076923076927E-2</v>
      </c>
      <c r="J32" s="13" t="e">
        <f t="shared" si="9"/>
        <v>#VALUE!</v>
      </c>
      <c r="K32" s="13" t="e">
        <f t="shared" si="10"/>
        <v>#VALUE!</v>
      </c>
      <c r="L32" s="13" t="e">
        <f t="shared" si="11"/>
        <v>#VALUE!</v>
      </c>
      <c r="M32" s="13" t="e">
        <f t="shared" si="12"/>
        <v>#VALUE!</v>
      </c>
      <c r="N32" s="13" t="e">
        <f t="shared" si="13"/>
        <v>#VALUE!</v>
      </c>
      <c r="O32" s="13" t="e">
        <f t="shared" si="14"/>
        <v>#VALUE!</v>
      </c>
      <c r="P32" s="13" t="e">
        <f t="shared" si="15"/>
        <v>#VALUE!</v>
      </c>
      <c r="Q32" s="13" t="e">
        <f t="shared" si="16"/>
        <v>#VALUE!</v>
      </c>
      <c r="R32" s="13" t="e">
        <f t="shared" si="17"/>
        <v>#VALUE!</v>
      </c>
      <c r="S32" s="13" t="e">
        <f t="shared" si="18"/>
        <v>#VALUE!</v>
      </c>
      <c r="T32" s="13" t="e">
        <f t="shared" si="19"/>
        <v>#VALUE!</v>
      </c>
      <c r="U32" s="13" t="e">
        <f t="shared" si="20"/>
        <v>#VALUE!</v>
      </c>
      <c r="V32" s="13" t="e">
        <f t="shared" si="21"/>
        <v>#VALUE!</v>
      </c>
      <c r="W32" s="13" t="e">
        <f t="shared" si="22"/>
        <v>#VALUE!</v>
      </c>
      <c r="X32" s="53"/>
    </row>
    <row r="33" spans="1:24" hidden="1">
      <c r="A33" s="1">
        <v>14</v>
      </c>
      <c r="B33" s="13" t="e">
        <f t="shared" si="1"/>
        <v>#VALUE!</v>
      </c>
      <c r="C33" s="13" t="e">
        <f t="shared" si="2"/>
        <v>#VALUE!</v>
      </c>
      <c r="D33" s="13">
        <f t="shared" si="3"/>
        <v>9.7139565684464755E-9</v>
      </c>
      <c r="E33" s="13">
        <f t="shared" si="4"/>
        <v>102944664.50964656</v>
      </c>
      <c r="F33" s="13">
        <f t="shared" si="5"/>
        <v>-7.1428571428571425E-2</v>
      </c>
      <c r="G33" s="13" t="e">
        <f t="shared" si="6"/>
        <v>#VALUE!</v>
      </c>
      <c r="H33" s="13" t="e">
        <f t="shared" si="7"/>
        <v>#VALUE!</v>
      </c>
      <c r="I33" s="13">
        <f t="shared" si="8"/>
        <v>7.1428571428571425E-2</v>
      </c>
      <c r="J33" s="13" t="e">
        <f t="shared" si="9"/>
        <v>#VALUE!</v>
      </c>
      <c r="K33" s="13" t="e">
        <f t="shared" si="10"/>
        <v>#VALUE!</v>
      </c>
      <c r="L33" s="13" t="e">
        <f t="shared" si="11"/>
        <v>#VALUE!</v>
      </c>
      <c r="M33" s="13" t="e">
        <f t="shared" si="12"/>
        <v>#VALUE!</v>
      </c>
      <c r="N33" s="13" t="e">
        <f t="shared" si="13"/>
        <v>#VALUE!</v>
      </c>
      <c r="O33" s="13" t="e">
        <f t="shared" si="14"/>
        <v>#VALUE!</v>
      </c>
      <c r="P33" s="13" t="e">
        <f t="shared" si="15"/>
        <v>#VALUE!</v>
      </c>
      <c r="Q33" s="13" t="e">
        <f t="shared" si="16"/>
        <v>#VALUE!</v>
      </c>
      <c r="R33" s="13" t="e">
        <f t="shared" si="17"/>
        <v>#VALUE!</v>
      </c>
      <c r="S33" s="13" t="e">
        <f t="shared" si="18"/>
        <v>#VALUE!</v>
      </c>
      <c r="T33" s="13" t="e">
        <f t="shared" si="19"/>
        <v>#VALUE!</v>
      </c>
      <c r="U33" s="13" t="e">
        <f t="shared" si="20"/>
        <v>#VALUE!</v>
      </c>
      <c r="V33" s="13" t="e">
        <f t="shared" si="21"/>
        <v>#VALUE!</v>
      </c>
      <c r="W33" s="13" t="e">
        <f t="shared" si="22"/>
        <v>#VALUE!</v>
      </c>
      <c r="X33" s="53"/>
    </row>
    <row r="34" spans="1:24" hidden="1">
      <c r="A34" s="1">
        <v>15</v>
      </c>
      <c r="B34" s="13" t="e">
        <f t="shared" si="1"/>
        <v>#VALUE!</v>
      </c>
      <c r="C34" s="13" t="e">
        <f t="shared" si="2"/>
        <v>#VALUE!</v>
      </c>
      <c r="D34" s="13">
        <f t="shared" si="3"/>
        <v>2.6005625942537892E-9</v>
      </c>
      <c r="E34" s="13">
        <f t="shared" si="4"/>
        <v>384532178.61765873</v>
      </c>
      <c r="F34" s="13">
        <f t="shared" si="5"/>
        <v>-6.6666666666666666E-2</v>
      </c>
      <c r="G34" s="13" t="e">
        <f t="shared" si="6"/>
        <v>#VALUE!</v>
      </c>
      <c r="H34" s="13" t="e">
        <f t="shared" si="7"/>
        <v>#VALUE!</v>
      </c>
      <c r="I34" s="13">
        <f t="shared" si="8"/>
        <v>6.6666666666666666E-2</v>
      </c>
      <c r="J34" s="13" t="e">
        <f t="shared" si="9"/>
        <v>#VALUE!</v>
      </c>
      <c r="K34" s="13" t="e">
        <f t="shared" si="10"/>
        <v>#VALUE!</v>
      </c>
      <c r="L34" s="13" t="e">
        <f t="shared" si="11"/>
        <v>#VALUE!</v>
      </c>
      <c r="M34" s="13" t="e">
        <f t="shared" si="12"/>
        <v>#VALUE!</v>
      </c>
      <c r="N34" s="13" t="e">
        <f t="shared" si="13"/>
        <v>#VALUE!</v>
      </c>
      <c r="O34" s="13" t="e">
        <f t="shared" si="14"/>
        <v>#VALUE!</v>
      </c>
      <c r="P34" s="13" t="e">
        <f t="shared" si="15"/>
        <v>#VALUE!</v>
      </c>
      <c r="Q34" s="13" t="e">
        <f t="shared" si="16"/>
        <v>#VALUE!</v>
      </c>
      <c r="R34" s="13" t="e">
        <f t="shared" si="17"/>
        <v>#VALUE!</v>
      </c>
      <c r="S34" s="13" t="e">
        <f t="shared" si="18"/>
        <v>#VALUE!</v>
      </c>
      <c r="T34" s="13" t="e">
        <f t="shared" si="19"/>
        <v>#VALUE!</v>
      </c>
      <c r="U34" s="13" t="e">
        <f t="shared" si="20"/>
        <v>#VALUE!</v>
      </c>
      <c r="V34" s="13" t="e">
        <f t="shared" si="21"/>
        <v>#VALUE!</v>
      </c>
      <c r="W34" s="13" t="e">
        <f t="shared" si="22"/>
        <v>#VALUE!</v>
      </c>
      <c r="X34" s="53"/>
    </row>
    <row r="35" spans="1:24" hidden="1">
      <c r="A35" s="1">
        <v>16</v>
      </c>
      <c r="B35" s="13" t="e">
        <f t="shared" si="1"/>
        <v>#VALUE!</v>
      </c>
      <c r="C35" s="13" t="e">
        <f t="shared" si="2"/>
        <v>#VALUE!</v>
      </c>
      <c r="D35" s="13">
        <f t="shared" si="3"/>
        <v>6.96207128267362E-10</v>
      </c>
      <c r="E35" s="13">
        <f t="shared" si="4"/>
        <v>1436354152.9496858</v>
      </c>
      <c r="F35" s="13">
        <f t="shared" si="5"/>
        <v>-6.25E-2</v>
      </c>
      <c r="G35" s="13" t="e">
        <f t="shared" si="6"/>
        <v>#VALUE!</v>
      </c>
      <c r="H35" s="13" t="e">
        <f t="shared" si="7"/>
        <v>#VALUE!</v>
      </c>
      <c r="I35" s="13">
        <f t="shared" si="8"/>
        <v>6.25E-2</v>
      </c>
      <c r="J35" s="13" t="e">
        <f t="shared" si="9"/>
        <v>#VALUE!</v>
      </c>
      <c r="K35" s="13" t="e">
        <f t="shared" si="10"/>
        <v>#VALUE!</v>
      </c>
      <c r="L35" s="13" t="e">
        <f t="shared" si="11"/>
        <v>#VALUE!</v>
      </c>
      <c r="M35" s="13" t="e">
        <f t="shared" si="12"/>
        <v>#VALUE!</v>
      </c>
      <c r="N35" s="13" t="e">
        <f t="shared" si="13"/>
        <v>#VALUE!</v>
      </c>
      <c r="O35" s="13" t="e">
        <f t="shared" si="14"/>
        <v>#VALUE!</v>
      </c>
      <c r="P35" s="13" t="e">
        <f t="shared" si="15"/>
        <v>#VALUE!</v>
      </c>
      <c r="Q35" s="13" t="e">
        <f t="shared" si="16"/>
        <v>#VALUE!</v>
      </c>
      <c r="R35" s="13" t="e">
        <f t="shared" si="17"/>
        <v>#VALUE!</v>
      </c>
      <c r="S35" s="13" t="e">
        <f t="shared" si="18"/>
        <v>#VALUE!</v>
      </c>
      <c r="T35" s="13" t="e">
        <f t="shared" si="19"/>
        <v>#VALUE!</v>
      </c>
      <c r="U35" s="13" t="e">
        <f t="shared" si="20"/>
        <v>#VALUE!</v>
      </c>
      <c r="V35" s="13" t="e">
        <f t="shared" si="21"/>
        <v>#VALUE!</v>
      </c>
      <c r="W35" s="13" t="e">
        <f t="shared" si="22"/>
        <v>#VALUE!</v>
      </c>
      <c r="X35" s="53"/>
    </row>
    <row r="36" spans="1:24" hidden="1">
      <c r="A36" s="1">
        <v>17</v>
      </c>
      <c r="B36" s="13" t="e">
        <f t="shared" si="1"/>
        <v>#VALUE!</v>
      </c>
      <c r="C36" s="13" t="e">
        <f t="shared" si="2"/>
        <v>#VALUE!</v>
      </c>
      <c r="D36" s="13">
        <f t="shared" si="3"/>
        <v>1.8638442563208869E-10</v>
      </c>
      <c r="E36" s="13">
        <f t="shared" si="4"/>
        <v>5365255152.6699877</v>
      </c>
      <c r="F36" s="13">
        <f t="shared" si="5"/>
        <v>-5.8823529411764705E-2</v>
      </c>
      <c r="G36" s="13" t="e">
        <f t="shared" si="6"/>
        <v>#VALUE!</v>
      </c>
      <c r="H36" s="13" t="e">
        <f t="shared" si="7"/>
        <v>#VALUE!</v>
      </c>
      <c r="I36" s="13">
        <f t="shared" si="8"/>
        <v>5.8823529411764705E-2</v>
      </c>
      <c r="J36" s="13" t="e">
        <f t="shared" si="9"/>
        <v>#VALUE!</v>
      </c>
      <c r="K36" s="13" t="e">
        <f t="shared" si="10"/>
        <v>#VALUE!</v>
      </c>
      <c r="L36" s="13" t="e">
        <f t="shared" si="11"/>
        <v>#VALUE!</v>
      </c>
      <c r="M36" s="13" t="e">
        <f t="shared" si="12"/>
        <v>#VALUE!</v>
      </c>
      <c r="N36" s="13" t="e">
        <f t="shared" si="13"/>
        <v>#VALUE!</v>
      </c>
      <c r="O36" s="13" t="e">
        <f t="shared" si="14"/>
        <v>#VALUE!</v>
      </c>
      <c r="P36" s="13" t="e">
        <f t="shared" si="15"/>
        <v>#VALUE!</v>
      </c>
      <c r="Q36" s="13" t="e">
        <f t="shared" si="16"/>
        <v>#VALUE!</v>
      </c>
      <c r="R36" s="13" t="e">
        <f t="shared" si="17"/>
        <v>#VALUE!</v>
      </c>
      <c r="S36" s="13" t="e">
        <f t="shared" si="18"/>
        <v>#VALUE!</v>
      </c>
      <c r="T36" s="13" t="e">
        <f t="shared" si="19"/>
        <v>#VALUE!</v>
      </c>
      <c r="U36" s="13" t="e">
        <f t="shared" si="20"/>
        <v>#VALUE!</v>
      </c>
      <c r="V36" s="13" t="e">
        <f t="shared" si="21"/>
        <v>#VALUE!</v>
      </c>
      <c r="W36" s="13" t="e">
        <f t="shared" si="22"/>
        <v>#VALUE!</v>
      </c>
      <c r="X36" s="53"/>
    </row>
    <row r="37" spans="1:24" hidden="1">
      <c r="A37" s="1">
        <v>18</v>
      </c>
      <c r="B37" s="13" t="e">
        <f t="shared" si="1"/>
        <v>#VALUE!</v>
      </c>
      <c r="C37" s="13" t="e">
        <f t="shared" si="2"/>
        <v>#VALUE!</v>
      </c>
      <c r="D37" s="13">
        <f t="shared" si="3"/>
        <v>4.9897728287640927E-11</v>
      </c>
      <c r="E37" s="13">
        <f t="shared" si="4"/>
        <v>20040992532.473431</v>
      </c>
      <c r="F37" s="13">
        <f t="shared" si="5"/>
        <v>-5.5555555555555552E-2</v>
      </c>
      <c r="G37" s="13" t="e">
        <f t="shared" si="6"/>
        <v>#VALUE!</v>
      </c>
      <c r="H37" s="13" t="e">
        <f t="shared" si="7"/>
        <v>#VALUE!</v>
      </c>
      <c r="I37" s="13">
        <f t="shared" si="8"/>
        <v>5.5555555555555552E-2</v>
      </c>
      <c r="J37" s="13" t="e">
        <f t="shared" si="9"/>
        <v>#VALUE!</v>
      </c>
      <c r="K37" s="13" t="e">
        <f t="shared" si="10"/>
        <v>#VALUE!</v>
      </c>
      <c r="L37" s="13" t="e">
        <f t="shared" si="11"/>
        <v>#VALUE!</v>
      </c>
      <c r="M37" s="13" t="e">
        <f t="shared" si="12"/>
        <v>#VALUE!</v>
      </c>
      <c r="N37" s="13" t="e">
        <f t="shared" si="13"/>
        <v>#VALUE!</v>
      </c>
      <c r="O37" s="13" t="e">
        <f t="shared" si="14"/>
        <v>#VALUE!</v>
      </c>
      <c r="P37" s="13" t="e">
        <f t="shared" si="15"/>
        <v>#VALUE!</v>
      </c>
      <c r="Q37" s="13" t="e">
        <f t="shared" si="16"/>
        <v>#VALUE!</v>
      </c>
      <c r="R37" s="13" t="e">
        <f t="shared" si="17"/>
        <v>#VALUE!</v>
      </c>
      <c r="S37" s="13" t="e">
        <f t="shared" si="18"/>
        <v>#VALUE!</v>
      </c>
      <c r="T37" s="13" t="e">
        <f t="shared" si="19"/>
        <v>#VALUE!</v>
      </c>
      <c r="U37" s="13" t="e">
        <f t="shared" si="20"/>
        <v>#VALUE!</v>
      </c>
      <c r="V37" s="13" t="e">
        <f t="shared" si="21"/>
        <v>#VALUE!</v>
      </c>
      <c r="W37" s="13" t="e">
        <f t="shared" si="22"/>
        <v>#VALUE!</v>
      </c>
      <c r="X37" s="53"/>
    </row>
    <row r="38" spans="1:24" hidden="1">
      <c r="A38" s="1">
        <v>19</v>
      </c>
      <c r="B38" s="13" t="e">
        <f t="shared" si="1"/>
        <v>#VALUE!</v>
      </c>
      <c r="C38" s="13" t="e">
        <f t="shared" si="2"/>
        <v>#VALUE!</v>
      </c>
      <c r="D38" s="13">
        <f t="shared" si="3"/>
        <v>1.3358322616407442E-11</v>
      </c>
      <c r="E38" s="13">
        <f t="shared" si="4"/>
        <v>74859698235.74585</v>
      </c>
      <c r="F38" s="13">
        <f t="shared" si="5"/>
        <v>-5.2631578947368418E-2</v>
      </c>
      <c r="G38" s="13" t="e">
        <f t="shared" si="6"/>
        <v>#VALUE!</v>
      </c>
      <c r="H38" s="13" t="e">
        <f t="shared" si="7"/>
        <v>#VALUE!</v>
      </c>
      <c r="I38" s="13">
        <f t="shared" si="8"/>
        <v>5.2631578947368418E-2</v>
      </c>
      <c r="J38" s="13" t="e">
        <f t="shared" si="9"/>
        <v>#VALUE!</v>
      </c>
      <c r="K38" s="13" t="e">
        <f t="shared" si="10"/>
        <v>#VALUE!</v>
      </c>
      <c r="L38" s="13" t="e">
        <f t="shared" si="11"/>
        <v>#VALUE!</v>
      </c>
      <c r="M38" s="13" t="e">
        <f t="shared" si="12"/>
        <v>#VALUE!</v>
      </c>
      <c r="N38" s="13" t="e">
        <f t="shared" si="13"/>
        <v>#VALUE!</v>
      </c>
      <c r="O38" s="13" t="e">
        <f t="shared" si="14"/>
        <v>#VALUE!</v>
      </c>
      <c r="P38" s="13" t="e">
        <f t="shared" si="15"/>
        <v>#VALUE!</v>
      </c>
      <c r="Q38" s="13" t="e">
        <f t="shared" si="16"/>
        <v>#VALUE!</v>
      </c>
      <c r="R38" s="13" t="e">
        <f t="shared" si="17"/>
        <v>#VALUE!</v>
      </c>
      <c r="S38" s="13" t="e">
        <f t="shared" si="18"/>
        <v>#VALUE!</v>
      </c>
      <c r="T38" s="13" t="e">
        <f t="shared" si="19"/>
        <v>#VALUE!</v>
      </c>
      <c r="U38" s="13" t="e">
        <f t="shared" si="20"/>
        <v>#VALUE!</v>
      </c>
      <c r="V38" s="13" t="e">
        <f t="shared" si="21"/>
        <v>#VALUE!</v>
      </c>
      <c r="W38" s="13" t="e">
        <f t="shared" si="22"/>
        <v>#VALUE!</v>
      </c>
      <c r="X38" s="53"/>
    </row>
    <row r="39" spans="1:24" hidden="1">
      <c r="A39" s="1">
        <v>20</v>
      </c>
      <c r="B39" s="13" t="e">
        <f t="shared" si="1"/>
        <v>#VALUE!</v>
      </c>
      <c r="C39" s="13" t="e">
        <f t="shared" si="2"/>
        <v>#VALUE!</v>
      </c>
      <c r="D39" s="13">
        <f t="shared" si="3"/>
        <v>3.5762105660473771E-12</v>
      </c>
      <c r="E39" s="13">
        <f t="shared" si="4"/>
        <v>279625592937.40204</v>
      </c>
      <c r="F39" s="13">
        <f t="shared" si="5"/>
        <v>-0.05</v>
      </c>
      <c r="G39" s="13" t="e">
        <f t="shared" si="6"/>
        <v>#VALUE!</v>
      </c>
      <c r="H39" s="13" t="e">
        <f t="shared" si="7"/>
        <v>#VALUE!</v>
      </c>
      <c r="I39" s="13">
        <f t="shared" si="8"/>
        <v>0.05</v>
      </c>
      <c r="J39" s="13" t="e">
        <f t="shared" si="9"/>
        <v>#VALUE!</v>
      </c>
      <c r="K39" s="13" t="e">
        <f t="shared" si="10"/>
        <v>#VALUE!</v>
      </c>
      <c r="L39" s="13" t="e">
        <f t="shared" si="11"/>
        <v>#VALUE!</v>
      </c>
      <c r="M39" s="13" t="e">
        <f t="shared" si="12"/>
        <v>#VALUE!</v>
      </c>
      <c r="N39" s="13" t="e">
        <f t="shared" si="13"/>
        <v>#VALUE!</v>
      </c>
      <c r="O39" s="13" t="e">
        <f t="shared" si="14"/>
        <v>#VALUE!</v>
      </c>
      <c r="P39" s="13" t="e">
        <f t="shared" si="15"/>
        <v>#VALUE!</v>
      </c>
      <c r="Q39" s="13" t="e">
        <f t="shared" si="16"/>
        <v>#VALUE!</v>
      </c>
      <c r="R39" s="13" t="e">
        <f t="shared" si="17"/>
        <v>#VALUE!</v>
      </c>
      <c r="S39" s="13" t="e">
        <f t="shared" si="18"/>
        <v>#VALUE!</v>
      </c>
      <c r="T39" s="13" t="e">
        <f t="shared" si="19"/>
        <v>#VALUE!</v>
      </c>
      <c r="U39" s="13" t="e">
        <f t="shared" si="20"/>
        <v>#VALUE!</v>
      </c>
      <c r="V39" s="13" t="e">
        <f t="shared" si="21"/>
        <v>#VALUE!</v>
      </c>
      <c r="W39" s="13" t="e">
        <f t="shared" si="22"/>
        <v>#VALUE!</v>
      </c>
      <c r="X39" s="53"/>
    </row>
    <row r="40" spans="1:24" hidden="1">
      <c r="A40" s="1">
        <v>21</v>
      </c>
      <c r="B40" s="13" t="e">
        <f t="shared" si="1"/>
        <v>#VALUE!</v>
      </c>
      <c r="C40" s="13" t="e">
        <f t="shared" si="2"/>
        <v>#VALUE!</v>
      </c>
      <c r="D40" s="13">
        <f t="shared" si="3"/>
        <v>9.5740179212324044E-13</v>
      </c>
      <c r="E40" s="13">
        <f t="shared" si="4"/>
        <v>1044493553518.726</v>
      </c>
      <c r="F40" s="13">
        <f t="shared" si="5"/>
        <v>-4.7619047619047616E-2</v>
      </c>
      <c r="G40" s="13" t="e">
        <f t="shared" si="6"/>
        <v>#VALUE!</v>
      </c>
      <c r="H40" s="13" t="e">
        <f t="shared" si="7"/>
        <v>#VALUE!</v>
      </c>
      <c r="I40" s="13">
        <f t="shared" si="8"/>
        <v>4.7619047619047616E-2</v>
      </c>
      <c r="J40" s="13" t="e">
        <f t="shared" si="9"/>
        <v>#VALUE!</v>
      </c>
      <c r="K40" s="13" t="e">
        <f t="shared" si="10"/>
        <v>#VALUE!</v>
      </c>
      <c r="L40" s="13" t="e">
        <f t="shared" si="11"/>
        <v>#VALUE!</v>
      </c>
      <c r="M40" s="13" t="e">
        <f t="shared" si="12"/>
        <v>#VALUE!</v>
      </c>
      <c r="N40" s="13" t="e">
        <f t="shared" si="13"/>
        <v>#VALUE!</v>
      </c>
      <c r="O40" s="13" t="e">
        <f t="shared" si="14"/>
        <v>#VALUE!</v>
      </c>
      <c r="P40" s="13" t="e">
        <f t="shared" si="15"/>
        <v>#VALUE!</v>
      </c>
      <c r="Q40" s="13" t="e">
        <f t="shared" si="16"/>
        <v>#VALUE!</v>
      </c>
      <c r="R40" s="13" t="e">
        <f t="shared" si="17"/>
        <v>#VALUE!</v>
      </c>
      <c r="S40" s="13" t="e">
        <f t="shared" si="18"/>
        <v>#VALUE!</v>
      </c>
      <c r="T40" s="13" t="e">
        <f t="shared" si="19"/>
        <v>#VALUE!</v>
      </c>
      <c r="U40" s="13" t="e">
        <f t="shared" si="20"/>
        <v>#VALUE!</v>
      </c>
      <c r="V40" s="13" t="e">
        <f t="shared" si="21"/>
        <v>#VALUE!</v>
      </c>
      <c r="W40" s="13" t="e">
        <f t="shared" si="22"/>
        <v>#VALUE!</v>
      </c>
      <c r="X40" s="53"/>
    </row>
    <row r="41" spans="1:24" hidden="1">
      <c r="A41" s="1">
        <v>22</v>
      </c>
      <c r="B41" s="13" t="e">
        <f t="shared" si="1"/>
        <v>#VALUE!</v>
      </c>
      <c r="C41" s="13" t="e">
        <f t="shared" si="2"/>
        <v>#VALUE!</v>
      </c>
      <c r="D41" s="13">
        <f t="shared" si="3"/>
        <v>2.5630990531239582E-13</v>
      </c>
      <c r="E41" s="13">
        <f t="shared" si="4"/>
        <v>3901526937795.0078</v>
      </c>
      <c r="F41" s="13">
        <f t="shared" si="5"/>
        <v>-4.5454545454545456E-2</v>
      </c>
      <c r="G41" s="13" t="e">
        <f t="shared" si="6"/>
        <v>#VALUE!</v>
      </c>
      <c r="H41" s="13" t="e">
        <f t="shared" si="7"/>
        <v>#VALUE!</v>
      </c>
      <c r="I41" s="13">
        <f t="shared" si="8"/>
        <v>4.5454545454545456E-2</v>
      </c>
      <c r="J41" s="13" t="e">
        <f t="shared" si="9"/>
        <v>#VALUE!</v>
      </c>
      <c r="K41" s="13" t="e">
        <f t="shared" si="10"/>
        <v>#VALUE!</v>
      </c>
      <c r="L41" s="13" t="e">
        <f t="shared" si="11"/>
        <v>#VALUE!</v>
      </c>
      <c r="M41" s="13" t="e">
        <f t="shared" si="12"/>
        <v>#VALUE!</v>
      </c>
      <c r="N41" s="13" t="e">
        <f t="shared" si="13"/>
        <v>#VALUE!</v>
      </c>
      <c r="O41" s="13" t="e">
        <f t="shared" si="14"/>
        <v>#VALUE!</v>
      </c>
      <c r="P41" s="13" t="e">
        <f t="shared" si="15"/>
        <v>#VALUE!</v>
      </c>
      <c r="Q41" s="13" t="e">
        <f t="shared" si="16"/>
        <v>#VALUE!</v>
      </c>
      <c r="R41" s="13" t="e">
        <f t="shared" si="17"/>
        <v>#VALUE!</v>
      </c>
      <c r="S41" s="13" t="e">
        <f t="shared" si="18"/>
        <v>#VALUE!</v>
      </c>
      <c r="T41" s="13" t="e">
        <f t="shared" si="19"/>
        <v>#VALUE!</v>
      </c>
      <c r="U41" s="13" t="e">
        <f t="shared" si="20"/>
        <v>#VALUE!</v>
      </c>
      <c r="V41" s="13" t="e">
        <f t="shared" si="21"/>
        <v>#VALUE!</v>
      </c>
      <c r="W41" s="13" t="e">
        <f t="shared" si="22"/>
        <v>#VALUE!</v>
      </c>
      <c r="X41" s="53"/>
    </row>
    <row r="42" spans="1:24" hidden="1">
      <c r="A42" s="1">
        <v>23</v>
      </c>
      <c r="B42" s="13" t="e">
        <f t="shared" si="1"/>
        <v>#VALUE!</v>
      </c>
      <c r="C42" s="13" t="e">
        <f t="shared" si="2"/>
        <v>#VALUE!</v>
      </c>
      <c r="D42" s="13">
        <f t="shared" si="3"/>
        <v>6.8617761217636015E-14</v>
      </c>
      <c r="E42" s="13">
        <f t="shared" si="4"/>
        <v>14573486255669.061</v>
      </c>
      <c r="F42" s="13">
        <f t="shared" si="5"/>
        <v>-4.3478260869565216E-2</v>
      </c>
      <c r="G42" s="13" t="e">
        <f t="shared" si="6"/>
        <v>#VALUE!</v>
      </c>
      <c r="H42" s="13" t="e">
        <f t="shared" si="7"/>
        <v>#VALUE!</v>
      </c>
      <c r="I42" s="13">
        <f t="shared" si="8"/>
        <v>4.3478260869565216E-2</v>
      </c>
      <c r="J42" s="13" t="e">
        <f t="shared" si="9"/>
        <v>#VALUE!</v>
      </c>
      <c r="K42" s="13" t="e">
        <f t="shared" si="10"/>
        <v>#VALUE!</v>
      </c>
      <c r="L42" s="13" t="e">
        <f t="shared" si="11"/>
        <v>#VALUE!</v>
      </c>
      <c r="M42" s="13" t="e">
        <f t="shared" si="12"/>
        <v>#VALUE!</v>
      </c>
      <c r="N42" s="13" t="e">
        <f t="shared" si="13"/>
        <v>#VALUE!</v>
      </c>
      <c r="O42" s="13" t="e">
        <f t="shared" si="14"/>
        <v>#VALUE!</v>
      </c>
      <c r="P42" s="13" t="e">
        <f t="shared" si="15"/>
        <v>#VALUE!</v>
      </c>
      <c r="Q42" s="13" t="e">
        <f t="shared" si="16"/>
        <v>#VALUE!</v>
      </c>
      <c r="R42" s="13" t="e">
        <f t="shared" si="17"/>
        <v>#VALUE!</v>
      </c>
      <c r="S42" s="13" t="e">
        <f t="shared" si="18"/>
        <v>#VALUE!</v>
      </c>
      <c r="T42" s="13" t="e">
        <f t="shared" si="19"/>
        <v>#VALUE!</v>
      </c>
      <c r="U42" s="13" t="e">
        <f t="shared" si="20"/>
        <v>#VALUE!</v>
      </c>
      <c r="V42" s="13" t="e">
        <f t="shared" si="21"/>
        <v>#VALUE!</v>
      </c>
      <c r="W42" s="13" t="e">
        <f t="shared" si="22"/>
        <v>#VALUE!</v>
      </c>
      <c r="X42" s="53"/>
    </row>
    <row r="43" spans="1:24" hidden="1">
      <c r="A43" s="1">
        <v>24</v>
      </c>
      <c r="B43" s="13" t="e">
        <f t="shared" si="1"/>
        <v>#VALUE!</v>
      </c>
      <c r="C43" s="13" t="e">
        <f t="shared" si="2"/>
        <v>#VALUE!</v>
      </c>
      <c r="D43" s="13">
        <f t="shared" si="3"/>
        <v>1.8369938332199081E-14</v>
      </c>
      <c r="E43" s="13">
        <f t="shared" si="4"/>
        <v>54436764126049.695</v>
      </c>
      <c r="F43" s="13">
        <f t="shared" si="5"/>
        <v>-4.1666666666666664E-2</v>
      </c>
      <c r="G43" s="13" t="e">
        <f t="shared" si="6"/>
        <v>#VALUE!</v>
      </c>
      <c r="H43" s="13" t="e">
        <f t="shared" si="7"/>
        <v>#VALUE!</v>
      </c>
      <c r="I43" s="13">
        <f t="shared" si="8"/>
        <v>4.1666666666666664E-2</v>
      </c>
      <c r="J43" s="13" t="e">
        <f t="shared" si="9"/>
        <v>#VALUE!</v>
      </c>
      <c r="K43" s="13" t="e">
        <f t="shared" si="10"/>
        <v>#VALUE!</v>
      </c>
      <c r="L43" s="13" t="e">
        <f t="shared" si="11"/>
        <v>#VALUE!</v>
      </c>
      <c r="M43" s="13" t="e">
        <f t="shared" si="12"/>
        <v>#VALUE!</v>
      </c>
      <c r="N43" s="13" t="e">
        <f t="shared" si="13"/>
        <v>#VALUE!</v>
      </c>
      <c r="O43" s="13" t="e">
        <f t="shared" si="14"/>
        <v>#VALUE!</v>
      </c>
      <c r="P43" s="13" t="e">
        <f t="shared" si="15"/>
        <v>#VALUE!</v>
      </c>
      <c r="Q43" s="13" t="e">
        <f t="shared" si="16"/>
        <v>#VALUE!</v>
      </c>
      <c r="R43" s="13" t="e">
        <f t="shared" si="17"/>
        <v>#VALUE!</v>
      </c>
      <c r="S43" s="13" t="e">
        <f t="shared" si="18"/>
        <v>#VALUE!</v>
      </c>
      <c r="T43" s="13" t="e">
        <f t="shared" si="19"/>
        <v>#VALUE!</v>
      </c>
      <c r="U43" s="13" t="e">
        <f t="shared" si="20"/>
        <v>#VALUE!</v>
      </c>
      <c r="V43" s="13" t="e">
        <f t="shared" si="21"/>
        <v>#VALUE!</v>
      </c>
      <c r="W43" s="13" t="e">
        <f t="shared" si="22"/>
        <v>#VALUE!</v>
      </c>
      <c r="X43" s="53"/>
    </row>
    <row r="44" spans="1:24" hidden="1">
      <c r="A44" s="1">
        <v>25</v>
      </c>
      <c r="B44" s="13" t="e">
        <f t="shared" si="1"/>
        <v>#VALUE!</v>
      </c>
      <c r="C44" s="13" t="e">
        <f t="shared" si="2"/>
        <v>#VALUE!</v>
      </c>
      <c r="D44" s="13">
        <f t="shared" si="3"/>
        <v>4.9178904753025887E-15</v>
      </c>
      <c r="E44" s="13">
        <f t="shared" si="4"/>
        <v>203339217296918.75</v>
      </c>
      <c r="F44" s="13">
        <f t="shared" si="5"/>
        <v>-0.04</v>
      </c>
      <c r="G44" s="13" t="e">
        <f t="shared" si="6"/>
        <v>#VALUE!</v>
      </c>
      <c r="H44" s="13" t="e">
        <f t="shared" si="7"/>
        <v>#VALUE!</v>
      </c>
      <c r="I44" s="13">
        <f t="shared" si="8"/>
        <v>0.04</v>
      </c>
      <c r="J44" s="13" t="e">
        <f t="shared" si="9"/>
        <v>#VALUE!</v>
      </c>
      <c r="K44" s="13" t="e">
        <f t="shared" si="10"/>
        <v>#VALUE!</v>
      </c>
      <c r="L44" s="13" t="e">
        <f t="shared" si="11"/>
        <v>#VALUE!</v>
      </c>
      <c r="M44" s="13" t="e">
        <f t="shared" si="12"/>
        <v>#VALUE!</v>
      </c>
      <c r="N44" s="13" t="e">
        <f t="shared" si="13"/>
        <v>#VALUE!</v>
      </c>
      <c r="O44" s="13" t="e">
        <f t="shared" si="14"/>
        <v>#VALUE!</v>
      </c>
      <c r="P44" s="13" t="e">
        <f t="shared" si="15"/>
        <v>#VALUE!</v>
      </c>
      <c r="Q44" s="13" t="e">
        <f t="shared" si="16"/>
        <v>#VALUE!</v>
      </c>
      <c r="R44" s="13" t="e">
        <f t="shared" si="17"/>
        <v>#VALUE!</v>
      </c>
      <c r="S44" s="13" t="e">
        <f t="shared" si="18"/>
        <v>#VALUE!</v>
      </c>
      <c r="T44" s="13" t="e">
        <f t="shared" si="19"/>
        <v>#VALUE!</v>
      </c>
      <c r="U44" s="13" t="e">
        <f t="shared" si="20"/>
        <v>#VALUE!</v>
      </c>
      <c r="V44" s="13" t="e">
        <f t="shared" si="21"/>
        <v>#VALUE!</v>
      </c>
      <c r="W44" s="13" t="e">
        <f t="shared" si="22"/>
        <v>#VALUE!</v>
      </c>
      <c r="X44" s="53"/>
    </row>
    <row r="45" spans="1:24" hidden="1">
      <c r="A45" s="1">
        <v>26</v>
      </c>
      <c r="B45" s="13" t="e">
        <f t="shared" si="1"/>
        <v>#VALUE!</v>
      </c>
      <c r="C45" s="13" t="e">
        <f t="shared" si="2"/>
        <v>#VALUE!</v>
      </c>
      <c r="D45" s="13">
        <f t="shared" si="3"/>
        <v>1.3165883461175704E-15</v>
      </c>
      <c r="E45" s="13">
        <f t="shared" si="4"/>
        <v>759538851265740</v>
      </c>
      <c r="F45" s="13">
        <f t="shared" si="5"/>
        <v>-3.8461538461538464E-2</v>
      </c>
      <c r="G45" s="13" t="e">
        <f t="shared" si="6"/>
        <v>#VALUE!</v>
      </c>
      <c r="H45" s="13" t="e">
        <f t="shared" si="7"/>
        <v>#VALUE!</v>
      </c>
      <c r="I45" s="13">
        <f t="shared" si="8"/>
        <v>3.8461538461538464E-2</v>
      </c>
      <c r="J45" s="13" t="e">
        <f t="shared" si="9"/>
        <v>#VALUE!</v>
      </c>
      <c r="K45" s="13" t="e">
        <f t="shared" si="10"/>
        <v>#VALUE!</v>
      </c>
      <c r="L45" s="13" t="e">
        <f t="shared" si="11"/>
        <v>#VALUE!</v>
      </c>
      <c r="M45" s="13" t="e">
        <f t="shared" si="12"/>
        <v>#VALUE!</v>
      </c>
      <c r="N45" s="13" t="e">
        <f t="shared" si="13"/>
        <v>#VALUE!</v>
      </c>
      <c r="O45" s="13" t="e">
        <f t="shared" si="14"/>
        <v>#VALUE!</v>
      </c>
      <c r="P45" s="13" t="e">
        <f t="shared" si="15"/>
        <v>#VALUE!</v>
      </c>
      <c r="Q45" s="13" t="e">
        <f t="shared" si="16"/>
        <v>#VALUE!</v>
      </c>
      <c r="R45" s="13" t="e">
        <f t="shared" si="17"/>
        <v>#VALUE!</v>
      </c>
      <c r="S45" s="13" t="e">
        <f t="shared" si="18"/>
        <v>#VALUE!</v>
      </c>
      <c r="T45" s="13" t="e">
        <f t="shared" si="19"/>
        <v>#VALUE!</v>
      </c>
      <c r="U45" s="13" t="e">
        <f t="shared" si="20"/>
        <v>#VALUE!</v>
      </c>
      <c r="V45" s="13" t="e">
        <f t="shared" si="21"/>
        <v>#VALUE!</v>
      </c>
      <c r="W45" s="13" t="e">
        <f t="shared" si="22"/>
        <v>#VALUE!</v>
      </c>
      <c r="X45" s="53"/>
    </row>
    <row r="46" spans="1:24" hidden="1">
      <c r="A46" s="1">
        <v>27</v>
      </c>
      <c r="B46" s="13" t="e">
        <f t="shared" si="1"/>
        <v>#VALUE!</v>
      </c>
      <c r="C46" s="13" t="e">
        <f t="shared" si="2"/>
        <v>#VALUE!</v>
      </c>
      <c r="D46" s="13">
        <f t="shared" si="3"/>
        <v>3.5246919016145003E-16</v>
      </c>
      <c r="E46" s="13">
        <f t="shared" si="4"/>
        <v>2837127408333039.5</v>
      </c>
      <c r="F46" s="13">
        <f t="shared" si="5"/>
        <v>-3.7037037037037035E-2</v>
      </c>
      <c r="G46" s="13" t="e">
        <f t="shared" si="6"/>
        <v>#VALUE!</v>
      </c>
      <c r="H46" s="13" t="e">
        <f t="shared" si="7"/>
        <v>#VALUE!</v>
      </c>
      <c r="I46" s="13">
        <f t="shared" si="8"/>
        <v>3.7037037037037035E-2</v>
      </c>
      <c r="J46" s="13" t="e">
        <f t="shared" si="9"/>
        <v>#VALUE!</v>
      </c>
      <c r="K46" s="13" t="e">
        <f t="shared" si="10"/>
        <v>#VALUE!</v>
      </c>
      <c r="L46" s="13" t="e">
        <f t="shared" si="11"/>
        <v>#VALUE!</v>
      </c>
      <c r="M46" s="13" t="e">
        <f t="shared" si="12"/>
        <v>#VALUE!</v>
      </c>
      <c r="N46" s="13" t="e">
        <f t="shared" si="13"/>
        <v>#VALUE!</v>
      </c>
      <c r="O46" s="13" t="e">
        <f t="shared" si="14"/>
        <v>#VALUE!</v>
      </c>
      <c r="P46" s="13" t="e">
        <f t="shared" si="15"/>
        <v>#VALUE!</v>
      </c>
      <c r="Q46" s="13" t="e">
        <f t="shared" si="16"/>
        <v>#VALUE!</v>
      </c>
      <c r="R46" s="13" t="e">
        <f t="shared" si="17"/>
        <v>#VALUE!</v>
      </c>
      <c r="S46" s="13" t="e">
        <f t="shared" si="18"/>
        <v>#VALUE!</v>
      </c>
      <c r="T46" s="13" t="e">
        <f t="shared" si="19"/>
        <v>#VALUE!</v>
      </c>
      <c r="U46" s="13" t="e">
        <f t="shared" si="20"/>
        <v>#VALUE!</v>
      </c>
      <c r="V46" s="13" t="e">
        <f t="shared" si="21"/>
        <v>#VALUE!</v>
      </c>
      <c r="W46" s="13" t="e">
        <f t="shared" si="22"/>
        <v>#VALUE!</v>
      </c>
      <c r="X46" s="53"/>
    </row>
    <row r="47" spans="1:24" hidden="1">
      <c r="A47" s="1">
        <v>28</v>
      </c>
      <c r="B47" s="13" t="e">
        <f t="shared" si="1"/>
        <v>#VALUE!</v>
      </c>
      <c r="C47" s="13" t="e">
        <f t="shared" si="2"/>
        <v>#VALUE!</v>
      </c>
      <c r="D47" s="13">
        <f t="shared" si="3"/>
        <v>9.4360952213664416E-17</v>
      </c>
      <c r="E47" s="13">
        <f t="shared" si="4"/>
        <v>1.0597603951003686E+16</v>
      </c>
      <c r="F47" s="13">
        <f t="shared" si="5"/>
        <v>-3.5714285714285712E-2</v>
      </c>
      <c r="G47" s="13" t="e">
        <f t="shared" si="6"/>
        <v>#VALUE!</v>
      </c>
      <c r="H47" s="13" t="e">
        <f t="shared" si="7"/>
        <v>#VALUE!</v>
      </c>
      <c r="I47" s="13">
        <f t="shared" si="8"/>
        <v>3.5714285714285712E-2</v>
      </c>
      <c r="J47" s="13" t="e">
        <f t="shared" si="9"/>
        <v>#VALUE!</v>
      </c>
      <c r="K47" s="13" t="e">
        <f t="shared" si="10"/>
        <v>#VALUE!</v>
      </c>
      <c r="L47" s="13" t="e">
        <f t="shared" si="11"/>
        <v>#VALUE!</v>
      </c>
      <c r="M47" s="13" t="e">
        <f t="shared" si="12"/>
        <v>#VALUE!</v>
      </c>
      <c r="N47" s="13" t="e">
        <f t="shared" si="13"/>
        <v>#VALUE!</v>
      </c>
      <c r="O47" s="13" t="e">
        <f t="shared" si="14"/>
        <v>#VALUE!</v>
      </c>
      <c r="P47" s="13" t="e">
        <f t="shared" si="15"/>
        <v>#VALUE!</v>
      </c>
      <c r="Q47" s="13" t="e">
        <f t="shared" si="16"/>
        <v>#VALUE!</v>
      </c>
      <c r="R47" s="13" t="e">
        <f t="shared" si="17"/>
        <v>#VALUE!</v>
      </c>
      <c r="S47" s="13" t="e">
        <f t="shared" si="18"/>
        <v>#VALUE!</v>
      </c>
      <c r="T47" s="13" t="e">
        <f t="shared" si="19"/>
        <v>#VALUE!</v>
      </c>
      <c r="U47" s="13" t="e">
        <f t="shared" si="20"/>
        <v>#VALUE!</v>
      </c>
      <c r="V47" s="13" t="e">
        <f t="shared" si="21"/>
        <v>#VALUE!</v>
      </c>
      <c r="W47" s="13" t="e">
        <f t="shared" si="22"/>
        <v>#VALUE!</v>
      </c>
      <c r="X47" s="53"/>
    </row>
    <row r="48" spans="1:24" hidden="1">
      <c r="A48" s="1">
        <v>29</v>
      </c>
      <c r="B48" s="13" t="e">
        <f t="shared" si="1"/>
        <v>#VALUE!</v>
      </c>
      <c r="C48" s="13" t="e">
        <f t="shared" si="2"/>
        <v>#VALUE!</v>
      </c>
      <c r="D48" s="13">
        <f t="shared" si="3"/>
        <v>2.526175209410789E-17</v>
      </c>
      <c r="E48" s="13">
        <f t="shared" si="4"/>
        <v>3.9585536120958224E+16</v>
      </c>
      <c r="F48" s="13">
        <f t="shared" si="5"/>
        <v>-3.4482758620689655E-2</v>
      </c>
      <c r="G48" s="13" t="e">
        <f t="shared" si="6"/>
        <v>#VALUE!</v>
      </c>
      <c r="H48" s="13" t="e">
        <f t="shared" si="7"/>
        <v>#VALUE!</v>
      </c>
      <c r="I48" s="13">
        <f t="shared" si="8"/>
        <v>3.4482758620689655E-2</v>
      </c>
      <c r="J48" s="13" t="e">
        <f t="shared" si="9"/>
        <v>#VALUE!</v>
      </c>
      <c r="K48" s="13" t="e">
        <f t="shared" si="10"/>
        <v>#VALUE!</v>
      </c>
      <c r="L48" s="13" t="e">
        <f t="shared" si="11"/>
        <v>#VALUE!</v>
      </c>
      <c r="M48" s="13" t="e">
        <f t="shared" si="12"/>
        <v>#VALUE!</v>
      </c>
      <c r="N48" s="13" t="e">
        <f t="shared" si="13"/>
        <v>#VALUE!</v>
      </c>
      <c r="O48" s="13" t="e">
        <f t="shared" si="14"/>
        <v>#VALUE!</v>
      </c>
      <c r="P48" s="13" t="e">
        <f t="shared" si="15"/>
        <v>#VALUE!</v>
      </c>
      <c r="Q48" s="13" t="e">
        <f t="shared" si="16"/>
        <v>#VALUE!</v>
      </c>
      <c r="R48" s="13" t="e">
        <f t="shared" si="17"/>
        <v>#VALUE!</v>
      </c>
      <c r="S48" s="13" t="e">
        <f t="shared" si="18"/>
        <v>#VALUE!</v>
      </c>
      <c r="T48" s="13" t="e">
        <f t="shared" si="19"/>
        <v>#VALUE!</v>
      </c>
      <c r="U48" s="13" t="e">
        <f t="shared" si="20"/>
        <v>#VALUE!</v>
      </c>
      <c r="V48" s="13" t="e">
        <f t="shared" si="21"/>
        <v>#VALUE!</v>
      </c>
      <c r="W48" s="13" t="e">
        <f t="shared" si="22"/>
        <v>#VALUE!</v>
      </c>
      <c r="X48" s="53"/>
    </row>
    <row r="49" spans="1:24" hidden="1">
      <c r="A49" s="1">
        <v>30</v>
      </c>
      <c r="B49" s="13" t="e">
        <f t="shared" si="1"/>
        <v>#VALUE!</v>
      </c>
      <c r="C49" s="13" t="e">
        <f t="shared" si="2"/>
        <v>#VALUE!</v>
      </c>
      <c r="D49" s="13">
        <f t="shared" si="3"/>
        <v>6.7629258066319983E-18</v>
      </c>
      <c r="E49" s="13">
        <f t="shared" si="4"/>
        <v>1.4786499639244298E+17</v>
      </c>
      <c r="F49" s="13">
        <f t="shared" si="5"/>
        <v>-3.3333333333333333E-2</v>
      </c>
      <c r="G49" s="13" t="e">
        <f t="shared" si="6"/>
        <v>#VALUE!</v>
      </c>
      <c r="H49" s="13" t="e">
        <f t="shared" si="7"/>
        <v>#VALUE!</v>
      </c>
      <c r="I49" s="13">
        <f t="shared" si="8"/>
        <v>3.3333333333333333E-2</v>
      </c>
      <c r="J49" s="13" t="e">
        <f t="shared" si="9"/>
        <v>#VALUE!</v>
      </c>
      <c r="K49" s="13" t="e">
        <f t="shared" si="10"/>
        <v>#VALUE!</v>
      </c>
      <c r="L49" s="13" t="e">
        <f t="shared" si="11"/>
        <v>#VALUE!</v>
      </c>
      <c r="M49" s="13" t="e">
        <f t="shared" si="12"/>
        <v>#VALUE!</v>
      </c>
      <c r="N49" s="13" t="e">
        <f t="shared" si="13"/>
        <v>#VALUE!</v>
      </c>
      <c r="O49" s="13" t="e">
        <f t="shared" si="14"/>
        <v>#VALUE!</v>
      </c>
      <c r="P49" s="13" t="e">
        <f t="shared" si="15"/>
        <v>#VALUE!</v>
      </c>
      <c r="Q49" s="13" t="e">
        <f t="shared" si="16"/>
        <v>#VALUE!</v>
      </c>
      <c r="R49" s="13" t="e">
        <f t="shared" si="17"/>
        <v>#VALUE!</v>
      </c>
      <c r="S49" s="13" t="e">
        <f t="shared" si="18"/>
        <v>#VALUE!</v>
      </c>
      <c r="T49" s="13" t="e">
        <f t="shared" si="19"/>
        <v>#VALUE!</v>
      </c>
      <c r="U49" s="13" t="e">
        <f t="shared" si="20"/>
        <v>#VALUE!</v>
      </c>
      <c r="V49" s="13" t="e">
        <f t="shared" si="21"/>
        <v>#VALUE!</v>
      </c>
      <c r="W49" s="13" t="e">
        <f t="shared" si="22"/>
        <v>#VALUE!</v>
      </c>
      <c r="X49" s="53"/>
    </row>
    <row r="50" spans="1:24" hidden="1">
      <c r="A50" s="1">
        <v>31</v>
      </c>
      <c r="B50" s="13" t="e">
        <f t="shared" si="1"/>
        <v>#VALUE!</v>
      </c>
      <c r="C50" s="13" t="e">
        <f t="shared" si="2"/>
        <v>#VALUE!</v>
      </c>
      <c r="D50" s="13">
        <f t="shared" si="3"/>
        <v>1.8105302156249581E-18</v>
      </c>
      <c r="E50" s="13">
        <f t="shared" si="4"/>
        <v>5.5232439170026246E+17</v>
      </c>
      <c r="F50" s="13">
        <f t="shared" si="5"/>
        <v>-3.2258064516129031E-2</v>
      </c>
      <c r="G50" s="13" t="e">
        <f t="shared" si="6"/>
        <v>#VALUE!</v>
      </c>
      <c r="H50" s="13" t="e">
        <f t="shared" si="7"/>
        <v>#VALUE!</v>
      </c>
      <c r="I50" s="13">
        <f t="shared" si="8"/>
        <v>3.2258064516129031E-2</v>
      </c>
      <c r="J50" s="13" t="e">
        <f t="shared" si="9"/>
        <v>#VALUE!</v>
      </c>
      <c r="K50" s="13" t="e">
        <f t="shared" si="10"/>
        <v>#VALUE!</v>
      </c>
      <c r="L50" s="13" t="e">
        <f t="shared" si="11"/>
        <v>#VALUE!</v>
      </c>
      <c r="M50" s="13" t="e">
        <f t="shared" si="12"/>
        <v>#VALUE!</v>
      </c>
      <c r="N50" s="13" t="e">
        <f t="shared" si="13"/>
        <v>#VALUE!</v>
      </c>
      <c r="O50" s="13" t="e">
        <f t="shared" si="14"/>
        <v>#VALUE!</v>
      </c>
      <c r="P50" s="13" t="e">
        <f t="shared" si="15"/>
        <v>#VALUE!</v>
      </c>
      <c r="Q50" s="13" t="e">
        <f t="shared" si="16"/>
        <v>#VALUE!</v>
      </c>
      <c r="R50" s="13" t="e">
        <f t="shared" si="17"/>
        <v>#VALUE!</v>
      </c>
      <c r="S50" s="13" t="e">
        <f t="shared" si="18"/>
        <v>#VALUE!</v>
      </c>
      <c r="T50" s="13" t="e">
        <f t="shared" si="19"/>
        <v>#VALUE!</v>
      </c>
      <c r="U50" s="13" t="e">
        <f t="shared" si="20"/>
        <v>#VALUE!</v>
      </c>
      <c r="V50" s="13" t="e">
        <f t="shared" si="21"/>
        <v>#VALUE!</v>
      </c>
      <c r="W50" s="13" t="e">
        <f t="shared" si="22"/>
        <v>#VALUE!</v>
      </c>
      <c r="X50" s="53"/>
    </row>
    <row r="51" spans="1:24" hidden="1">
      <c r="A51" s="1">
        <v>32</v>
      </c>
      <c r="B51" s="13" t="e">
        <f t="shared" si="1"/>
        <v>#VALUE!</v>
      </c>
      <c r="C51" s="13" t="e">
        <f t="shared" si="2"/>
        <v>#VALUE!</v>
      </c>
      <c r="D51" s="13">
        <f t="shared" si="3"/>
        <v>4.8470436545028705E-19</v>
      </c>
      <c r="E51" s="13">
        <f t="shared" si="4"/>
        <v>2.0631132526958093E+18</v>
      </c>
      <c r="F51" s="13">
        <f t="shared" si="5"/>
        <v>-3.125E-2</v>
      </c>
      <c r="G51" s="13" t="e">
        <f t="shared" si="6"/>
        <v>#VALUE!</v>
      </c>
      <c r="H51" s="13" t="e">
        <f t="shared" si="7"/>
        <v>#VALUE!</v>
      </c>
      <c r="I51" s="13">
        <f t="shared" si="8"/>
        <v>3.125E-2</v>
      </c>
      <c r="J51" s="13" t="e">
        <f t="shared" si="9"/>
        <v>#VALUE!</v>
      </c>
      <c r="K51" s="13" t="e">
        <f t="shared" si="10"/>
        <v>#VALUE!</v>
      </c>
      <c r="L51" s="13" t="e">
        <f t="shared" si="11"/>
        <v>#VALUE!</v>
      </c>
      <c r="M51" s="13" t="e">
        <f t="shared" si="12"/>
        <v>#VALUE!</v>
      </c>
      <c r="N51" s="13" t="e">
        <f t="shared" si="13"/>
        <v>#VALUE!</v>
      </c>
      <c r="O51" s="13" t="e">
        <f t="shared" si="14"/>
        <v>#VALUE!</v>
      </c>
      <c r="P51" s="13" t="e">
        <f t="shared" si="15"/>
        <v>#VALUE!</v>
      </c>
      <c r="Q51" s="13" t="e">
        <f t="shared" si="16"/>
        <v>#VALUE!</v>
      </c>
      <c r="R51" s="13" t="e">
        <f t="shared" si="17"/>
        <v>#VALUE!</v>
      </c>
      <c r="S51" s="13" t="e">
        <f t="shared" si="18"/>
        <v>#VALUE!</v>
      </c>
      <c r="T51" s="13" t="e">
        <f t="shared" si="19"/>
        <v>#VALUE!</v>
      </c>
      <c r="U51" s="13" t="e">
        <f t="shared" si="20"/>
        <v>#VALUE!</v>
      </c>
      <c r="V51" s="13" t="e">
        <f t="shared" si="21"/>
        <v>#VALUE!</v>
      </c>
      <c r="W51" s="13" t="e">
        <f t="shared" si="22"/>
        <v>#VALUE!</v>
      </c>
      <c r="X51" s="53"/>
    </row>
    <row r="52" spans="1:24" hidden="1">
      <c r="A52" s="1">
        <v>33</v>
      </c>
      <c r="B52" s="13" t="e">
        <f t="shared" ref="B52:B115" si="23">COS($A52*Leiter_v1)</f>
        <v>#VALUE!</v>
      </c>
      <c r="C52" s="13" t="e">
        <f t="shared" ref="C52:C115" si="24">SIN($A52*Leiter_v1)</f>
        <v>#VALUE!</v>
      </c>
      <c r="D52" s="13">
        <f t="shared" ref="D52:D115" si="25">EXP(-$A52*Leiter_u1)</f>
        <v>1.2976216572307772E-19</v>
      </c>
      <c r="E52" s="13">
        <f t="shared" ref="E52:E115" si="26">EXP($A52*Leiter_u1)</f>
        <v>7.7064065201722644E+18</v>
      </c>
      <c r="F52" s="13">
        <f t="shared" ref="F52:F115" si="27">-Strom_1/$A52</f>
        <v>-3.0303030303030304E-2</v>
      </c>
      <c r="G52" s="13" t="e">
        <f t="shared" ref="G52:G115" si="28">Strom_1/$A52*COS($A52*Leiter_v1)/EXP($A52*Leiter_u1)</f>
        <v>#VALUE!</v>
      </c>
      <c r="H52" s="13" t="e">
        <f t="shared" ref="H52:H115" si="29">Strom_1/$A52*SIN($A52*Leiter_v1)/EXP($A52*Leiter_u1)</f>
        <v>#VALUE!</v>
      </c>
      <c r="I52" s="13">
        <f t="shared" ref="I52:I115" si="30">-Strom_2/$A52</f>
        <v>3.0303030303030304E-2</v>
      </c>
      <c r="J52" s="13" t="e">
        <f t="shared" ref="J52:J115" si="31">Strom_2/$A52*COS($A52*Leiter_v2)/EXP(-$A52*Leiter_u2)</f>
        <v>#VALUE!</v>
      </c>
      <c r="K52" s="13" t="e">
        <f t="shared" ref="K52:K115" si="32">Strom_2/$A52*SIN($A52*Leiter_v2)/EXP(-$A52*Leiter_u2)</f>
        <v>#VALUE!</v>
      </c>
      <c r="L52" s="13" t="e">
        <f t="shared" ref="L52:L69" si="33">F52+G52+I52+J52*EXP(-2*$A52*Leiter_u2)</f>
        <v>#VALUE!</v>
      </c>
      <c r="M52" s="13" t="e">
        <f t="shared" ref="M52:M69" si="34">F52+G52*EXP(2*$A52*Leiter_u1)+I52+J52</f>
        <v>#VALUE!</v>
      </c>
      <c r="N52" s="13" t="e">
        <f t="shared" ref="N52:N69" si="35">H52+K52*EXP(-2*$A52*Leiter_u2)</f>
        <v>#VALUE!</v>
      </c>
      <c r="O52" s="13" t="e">
        <f t="shared" ref="O52:O69" si="36">H52*EXP(2*$A52*Leiter_u1)+K52</f>
        <v>#VALUE!</v>
      </c>
      <c r="P52" s="13" t="e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#VALUE!</v>
      </c>
      <c r="Q52" s="13" t="e">
        <f t="shared" ref="Q52:Q69" si="38">(M52+P52)*((Perm_mü1-1)/(Perm_mü1+1)*EXP(-2*$A52*Körper_u1))</f>
        <v>#VALUE!</v>
      </c>
      <c r="R52" s="13" t="e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#VALUE!</v>
      </c>
      <c r="S52" s="13" t="e">
        <f t="shared" ref="S52:S69" si="40">(O52+R52)*((Perm_mü1-1)/(Perm_mü1+1)*EXP(-2*$A52*Körper_u1))</f>
        <v>#VALUE!</v>
      </c>
      <c r="T52" s="13" t="e">
        <f t="shared" ref="T52:T69" si="41">Strom_1/Metric_h*$A52*((-(I52+J52+P52)*$B52-(K52+R52)*$C52)*$D52+((Q52*$B52+S52*$C52)*$E52))</f>
        <v>#VALUE!</v>
      </c>
      <c r="U52" s="13" t="e">
        <f t="shared" ref="U52:U69" si="42">Strom_1/Metric_h*$A52*((-(I52+J52+P52)*$C52+(K52+R52)*$B52)*$D52+((-Q52*$C52+S52*$B52)*$E52))</f>
        <v>#VALUE!</v>
      </c>
      <c r="V52" s="13" t="e">
        <f t="shared" ref="V52:V69" si="43">KoorK_xu*T52-KoorK_xv*U52</f>
        <v>#VALUE!</v>
      </c>
      <c r="W52" s="13" t="e">
        <f t="shared" ref="W52:W69" si="44">KoorK_yu*T52+KoorK_yv*U52</f>
        <v>#VALUE!</v>
      </c>
      <c r="X52" s="53"/>
    </row>
    <row r="53" spans="1:24" hidden="1">
      <c r="A53" s="1">
        <v>34</v>
      </c>
      <c r="B53" s="13" t="e">
        <f t="shared" si="23"/>
        <v>#VALUE!</v>
      </c>
      <c r="C53" s="13" t="e">
        <f t="shared" si="24"/>
        <v>#VALUE!</v>
      </c>
      <c r="D53" s="13">
        <f t="shared" si="25"/>
        <v>3.4739154118203602E-20</v>
      </c>
      <c r="E53" s="13">
        <f t="shared" si="26"/>
        <v>2.878596285325185E+19</v>
      </c>
      <c r="F53" s="13">
        <f t="shared" si="27"/>
        <v>-2.9411764705882353E-2</v>
      </c>
      <c r="G53" s="13" t="e">
        <f t="shared" si="28"/>
        <v>#VALUE!</v>
      </c>
      <c r="H53" s="13" t="e">
        <f t="shared" si="29"/>
        <v>#VALUE!</v>
      </c>
      <c r="I53" s="13">
        <f t="shared" si="30"/>
        <v>2.9411764705882353E-2</v>
      </c>
      <c r="J53" s="13" t="e">
        <f t="shared" si="31"/>
        <v>#VALUE!</v>
      </c>
      <c r="K53" s="13" t="e">
        <f t="shared" si="32"/>
        <v>#VALUE!</v>
      </c>
      <c r="L53" s="13" t="e">
        <f t="shared" si="33"/>
        <v>#VALUE!</v>
      </c>
      <c r="M53" s="13" t="e">
        <f t="shared" si="34"/>
        <v>#VALUE!</v>
      </c>
      <c r="N53" s="13" t="e">
        <f t="shared" si="35"/>
        <v>#VALUE!</v>
      </c>
      <c r="O53" s="13" t="e">
        <f t="shared" si="36"/>
        <v>#VALUE!</v>
      </c>
      <c r="P53" s="13" t="e">
        <f t="shared" si="37"/>
        <v>#VALUE!</v>
      </c>
      <c r="Q53" s="13" t="e">
        <f t="shared" si="38"/>
        <v>#VALUE!</v>
      </c>
      <c r="R53" s="13" t="e">
        <f t="shared" si="39"/>
        <v>#VALUE!</v>
      </c>
      <c r="S53" s="13" t="e">
        <f t="shared" si="40"/>
        <v>#VALUE!</v>
      </c>
      <c r="T53" s="13" t="e">
        <f t="shared" si="41"/>
        <v>#VALUE!</v>
      </c>
      <c r="U53" s="13" t="e">
        <f t="shared" si="42"/>
        <v>#VALUE!</v>
      </c>
      <c r="V53" s="13" t="e">
        <f t="shared" si="43"/>
        <v>#VALUE!</v>
      </c>
      <c r="W53" s="13" t="e">
        <f t="shared" si="44"/>
        <v>#VALUE!</v>
      </c>
      <c r="X53" s="53"/>
    </row>
    <row r="54" spans="1:24" hidden="1">
      <c r="A54" s="1">
        <v>35</v>
      </c>
      <c r="B54" s="13" t="e">
        <f t="shared" si="23"/>
        <v>#VALUE!</v>
      </c>
      <c r="C54" s="13" t="e">
        <f t="shared" si="24"/>
        <v>#VALUE!</v>
      </c>
      <c r="D54" s="13">
        <f t="shared" si="25"/>
        <v>9.3001594272379459E-21</v>
      </c>
      <c r="E54" s="13">
        <f t="shared" si="26"/>
        <v>1.0752503844947419E+20</v>
      </c>
      <c r="F54" s="13">
        <f t="shared" si="27"/>
        <v>-2.8571428571428571E-2</v>
      </c>
      <c r="G54" s="13" t="e">
        <f t="shared" si="28"/>
        <v>#VALUE!</v>
      </c>
      <c r="H54" s="13" t="e">
        <f t="shared" si="29"/>
        <v>#VALUE!</v>
      </c>
      <c r="I54" s="13">
        <f t="shared" si="30"/>
        <v>2.8571428571428571E-2</v>
      </c>
      <c r="J54" s="13" t="e">
        <f t="shared" si="31"/>
        <v>#VALUE!</v>
      </c>
      <c r="K54" s="13" t="e">
        <f t="shared" si="32"/>
        <v>#VALUE!</v>
      </c>
      <c r="L54" s="13" t="e">
        <f t="shared" si="33"/>
        <v>#VALUE!</v>
      </c>
      <c r="M54" s="13" t="e">
        <f t="shared" si="34"/>
        <v>#VALUE!</v>
      </c>
      <c r="N54" s="13" t="e">
        <f t="shared" si="35"/>
        <v>#VALUE!</v>
      </c>
      <c r="O54" s="13" t="e">
        <f t="shared" si="36"/>
        <v>#VALUE!</v>
      </c>
      <c r="P54" s="13" t="e">
        <f t="shared" si="37"/>
        <v>#VALUE!</v>
      </c>
      <c r="Q54" s="13" t="e">
        <f t="shared" si="38"/>
        <v>#VALUE!</v>
      </c>
      <c r="R54" s="13" t="e">
        <f t="shared" si="39"/>
        <v>#VALUE!</v>
      </c>
      <c r="S54" s="13" t="e">
        <f t="shared" si="40"/>
        <v>#VALUE!</v>
      </c>
      <c r="T54" s="13" t="e">
        <f t="shared" si="41"/>
        <v>#VALUE!</v>
      </c>
      <c r="U54" s="13" t="e">
        <f t="shared" si="42"/>
        <v>#VALUE!</v>
      </c>
      <c r="V54" s="13" t="e">
        <f t="shared" si="43"/>
        <v>#VALUE!</v>
      </c>
      <c r="W54" s="13" t="e">
        <f t="shared" si="44"/>
        <v>#VALUE!</v>
      </c>
      <c r="X54" s="53"/>
    </row>
    <row r="55" spans="1:24" hidden="1">
      <c r="A55" s="1">
        <v>36</v>
      </c>
      <c r="B55" s="13" t="e">
        <f t="shared" si="23"/>
        <v>#VALUE!</v>
      </c>
      <c r="C55" s="13" t="e">
        <f t="shared" si="24"/>
        <v>#VALUE!</v>
      </c>
      <c r="D55" s="13">
        <f t="shared" si="25"/>
        <v>2.4897832882672412E-21</v>
      </c>
      <c r="E55" s="13">
        <f t="shared" si="26"/>
        <v>4.0164138168665578E+20</v>
      </c>
      <c r="F55" s="13">
        <f t="shared" si="27"/>
        <v>-2.7777777777777776E-2</v>
      </c>
      <c r="G55" s="13" t="e">
        <f t="shared" si="28"/>
        <v>#VALUE!</v>
      </c>
      <c r="H55" s="13" t="e">
        <f t="shared" si="29"/>
        <v>#VALUE!</v>
      </c>
      <c r="I55" s="13">
        <f t="shared" si="30"/>
        <v>2.7777777777777776E-2</v>
      </c>
      <c r="J55" s="13" t="e">
        <f t="shared" si="31"/>
        <v>#VALUE!</v>
      </c>
      <c r="K55" s="13" t="e">
        <f t="shared" si="32"/>
        <v>#VALUE!</v>
      </c>
      <c r="L55" s="13" t="e">
        <f t="shared" si="33"/>
        <v>#VALUE!</v>
      </c>
      <c r="M55" s="13" t="e">
        <f t="shared" si="34"/>
        <v>#VALUE!</v>
      </c>
      <c r="N55" s="13" t="e">
        <f t="shared" si="35"/>
        <v>#VALUE!</v>
      </c>
      <c r="O55" s="13" t="e">
        <f t="shared" si="36"/>
        <v>#VALUE!</v>
      </c>
      <c r="P55" s="13" t="e">
        <f t="shared" si="37"/>
        <v>#VALUE!</v>
      </c>
      <c r="Q55" s="13" t="e">
        <f t="shared" si="38"/>
        <v>#VALUE!</v>
      </c>
      <c r="R55" s="13" t="e">
        <f t="shared" si="39"/>
        <v>#VALUE!</v>
      </c>
      <c r="S55" s="13" t="e">
        <f t="shared" si="40"/>
        <v>#VALUE!</v>
      </c>
      <c r="T55" s="13" t="e">
        <f t="shared" si="41"/>
        <v>#VALUE!</v>
      </c>
      <c r="U55" s="13" t="e">
        <f t="shared" si="42"/>
        <v>#VALUE!</v>
      </c>
      <c r="V55" s="13" t="e">
        <f t="shared" si="43"/>
        <v>#VALUE!</v>
      </c>
      <c r="W55" s="13" t="e">
        <f t="shared" si="44"/>
        <v>#VALUE!</v>
      </c>
      <c r="X55" s="53"/>
    </row>
    <row r="56" spans="1:24" hidden="1">
      <c r="A56" s="1">
        <v>37</v>
      </c>
      <c r="B56" s="13" t="e">
        <f t="shared" si="23"/>
        <v>#VALUE!</v>
      </c>
      <c r="C56" s="13" t="e">
        <f t="shared" si="24"/>
        <v>#VALUE!</v>
      </c>
      <c r="D56" s="13">
        <f t="shared" si="25"/>
        <v>6.6654995229214476E-22</v>
      </c>
      <c r="E56" s="13">
        <f t="shared" si="26"/>
        <v>1.5002626533258022E+21</v>
      </c>
      <c r="F56" s="13">
        <f t="shared" si="27"/>
        <v>-2.7027027027027029E-2</v>
      </c>
      <c r="G56" s="13" t="e">
        <f t="shared" si="28"/>
        <v>#VALUE!</v>
      </c>
      <c r="H56" s="13" t="e">
        <f t="shared" si="29"/>
        <v>#VALUE!</v>
      </c>
      <c r="I56" s="13">
        <f t="shared" si="30"/>
        <v>2.7027027027027029E-2</v>
      </c>
      <c r="J56" s="13" t="e">
        <f t="shared" si="31"/>
        <v>#VALUE!</v>
      </c>
      <c r="K56" s="13" t="e">
        <f t="shared" si="32"/>
        <v>#VALUE!</v>
      </c>
      <c r="L56" s="13" t="e">
        <f t="shared" si="33"/>
        <v>#VALUE!</v>
      </c>
      <c r="M56" s="13" t="e">
        <f t="shared" si="34"/>
        <v>#VALUE!</v>
      </c>
      <c r="N56" s="13" t="e">
        <f t="shared" si="35"/>
        <v>#VALUE!</v>
      </c>
      <c r="O56" s="13" t="e">
        <f t="shared" si="36"/>
        <v>#VALUE!</v>
      </c>
      <c r="P56" s="13" t="e">
        <f t="shared" si="37"/>
        <v>#VALUE!</v>
      </c>
      <c r="Q56" s="13" t="e">
        <f t="shared" si="38"/>
        <v>#VALUE!</v>
      </c>
      <c r="R56" s="13" t="e">
        <f t="shared" si="39"/>
        <v>#VALUE!</v>
      </c>
      <c r="S56" s="13" t="e">
        <f t="shared" si="40"/>
        <v>#VALUE!</v>
      </c>
      <c r="T56" s="13" t="e">
        <f t="shared" si="41"/>
        <v>#VALUE!</v>
      </c>
      <c r="U56" s="13" t="e">
        <f t="shared" si="42"/>
        <v>#VALUE!</v>
      </c>
      <c r="V56" s="13" t="e">
        <f t="shared" si="43"/>
        <v>#VALUE!</v>
      </c>
      <c r="W56" s="13" t="e">
        <f t="shared" si="44"/>
        <v>#VALUE!</v>
      </c>
      <c r="X56" s="53"/>
    </row>
    <row r="57" spans="1:24" hidden="1">
      <c r="A57" s="1">
        <v>38</v>
      </c>
      <c r="B57" s="13" t="e">
        <f t="shared" si="23"/>
        <v>#VALUE!</v>
      </c>
      <c r="C57" s="13" t="e">
        <f t="shared" si="24"/>
        <v>#VALUE!</v>
      </c>
      <c r="D57" s="13">
        <f t="shared" si="25"/>
        <v>1.7844478312402257E-22</v>
      </c>
      <c r="E57" s="13">
        <f t="shared" si="26"/>
        <v>5.6039744199469291E+21</v>
      </c>
      <c r="F57" s="13">
        <f t="shared" si="27"/>
        <v>-2.6315789473684209E-2</v>
      </c>
      <c r="G57" s="13" t="e">
        <f t="shared" si="28"/>
        <v>#VALUE!</v>
      </c>
      <c r="H57" s="13" t="e">
        <f t="shared" si="29"/>
        <v>#VALUE!</v>
      </c>
      <c r="I57" s="13">
        <f t="shared" si="30"/>
        <v>2.6315789473684209E-2</v>
      </c>
      <c r="J57" s="13" t="e">
        <f t="shared" si="31"/>
        <v>#VALUE!</v>
      </c>
      <c r="K57" s="13" t="e">
        <f t="shared" si="32"/>
        <v>#VALUE!</v>
      </c>
      <c r="L57" s="13" t="e">
        <f t="shared" si="33"/>
        <v>#VALUE!</v>
      </c>
      <c r="M57" s="13" t="e">
        <f t="shared" si="34"/>
        <v>#VALUE!</v>
      </c>
      <c r="N57" s="13" t="e">
        <f t="shared" si="35"/>
        <v>#VALUE!</v>
      </c>
      <c r="O57" s="13" t="e">
        <f t="shared" si="36"/>
        <v>#VALUE!</v>
      </c>
      <c r="P57" s="13" t="e">
        <f t="shared" si="37"/>
        <v>#VALUE!</v>
      </c>
      <c r="Q57" s="13" t="e">
        <f t="shared" si="38"/>
        <v>#VALUE!</v>
      </c>
      <c r="R57" s="13" t="e">
        <f t="shared" si="39"/>
        <v>#VALUE!</v>
      </c>
      <c r="S57" s="13" t="e">
        <f t="shared" si="40"/>
        <v>#VALUE!</v>
      </c>
      <c r="T57" s="13" t="e">
        <f t="shared" si="41"/>
        <v>#VALUE!</v>
      </c>
      <c r="U57" s="13" t="e">
        <f t="shared" si="42"/>
        <v>#VALUE!</v>
      </c>
      <c r="V57" s="13" t="e">
        <f t="shared" si="43"/>
        <v>#VALUE!</v>
      </c>
      <c r="W57" s="13" t="e">
        <f t="shared" si="44"/>
        <v>#VALUE!</v>
      </c>
      <c r="X57" s="53"/>
    </row>
    <row r="58" spans="1:24" hidden="1">
      <c r="A58" s="1">
        <v>39</v>
      </c>
      <c r="B58" s="13" t="e">
        <f t="shared" si="23"/>
        <v>#VALUE!</v>
      </c>
      <c r="C58" s="13" t="e">
        <f t="shared" si="24"/>
        <v>#VALUE!</v>
      </c>
      <c r="D58" s="13">
        <f t="shared" si="25"/>
        <v>4.7772174485465765E-23</v>
      </c>
      <c r="E58" s="13">
        <f t="shared" si="26"/>
        <v>2.0932687506285498E+22</v>
      </c>
      <c r="F58" s="13">
        <f t="shared" si="27"/>
        <v>-2.564102564102564E-2</v>
      </c>
      <c r="G58" s="13" t="e">
        <f t="shared" si="28"/>
        <v>#VALUE!</v>
      </c>
      <c r="H58" s="13" t="e">
        <f t="shared" si="29"/>
        <v>#VALUE!</v>
      </c>
      <c r="I58" s="13">
        <f t="shared" si="30"/>
        <v>2.564102564102564E-2</v>
      </c>
      <c r="J58" s="13" t="e">
        <f t="shared" si="31"/>
        <v>#VALUE!</v>
      </c>
      <c r="K58" s="13" t="e">
        <f t="shared" si="32"/>
        <v>#VALUE!</v>
      </c>
      <c r="L58" s="13" t="e">
        <f t="shared" si="33"/>
        <v>#VALUE!</v>
      </c>
      <c r="M58" s="13" t="e">
        <f t="shared" si="34"/>
        <v>#VALUE!</v>
      </c>
      <c r="N58" s="13" t="e">
        <f t="shared" si="35"/>
        <v>#VALUE!</v>
      </c>
      <c r="O58" s="13" t="e">
        <f t="shared" si="36"/>
        <v>#VALUE!</v>
      </c>
      <c r="P58" s="13" t="e">
        <f t="shared" si="37"/>
        <v>#VALUE!</v>
      </c>
      <c r="Q58" s="13" t="e">
        <f t="shared" si="38"/>
        <v>#VALUE!</v>
      </c>
      <c r="R58" s="13" t="e">
        <f t="shared" si="39"/>
        <v>#VALUE!</v>
      </c>
      <c r="S58" s="13" t="e">
        <f t="shared" si="40"/>
        <v>#VALUE!</v>
      </c>
      <c r="T58" s="13" t="e">
        <f t="shared" si="41"/>
        <v>#VALUE!</v>
      </c>
      <c r="U58" s="13" t="e">
        <f t="shared" si="42"/>
        <v>#VALUE!</v>
      </c>
      <c r="V58" s="13" t="e">
        <f t="shared" si="43"/>
        <v>#VALUE!</v>
      </c>
      <c r="W58" s="13" t="e">
        <f t="shared" si="44"/>
        <v>#VALUE!</v>
      </c>
      <c r="X58" s="53"/>
    </row>
    <row r="59" spans="1:24">
      <c r="A59" s="1">
        <v>40</v>
      </c>
      <c r="B59" s="13" t="e">
        <f t="shared" si="23"/>
        <v>#VALUE!</v>
      </c>
      <c r="C59" s="13" t="e">
        <f t="shared" si="24"/>
        <v>#VALUE!</v>
      </c>
      <c r="D59" s="13">
        <f t="shared" si="25"/>
        <v>1.2789282012708899E-23</v>
      </c>
      <c r="E59" s="13">
        <f t="shared" si="26"/>
        <v>7.8190472225593678E+22</v>
      </c>
      <c r="F59" s="13">
        <f t="shared" si="27"/>
        <v>-2.5000000000000001E-2</v>
      </c>
      <c r="G59" s="13" t="e">
        <f t="shared" si="28"/>
        <v>#VALUE!</v>
      </c>
      <c r="H59" s="13" t="e">
        <f t="shared" si="29"/>
        <v>#VALUE!</v>
      </c>
      <c r="I59" s="13">
        <f t="shared" si="30"/>
        <v>2.5000000000000001E-2</v>
      </c>
      <c r="J59" s="13" t="e">
        <f t="shared" si="31"/>
        <v>#VALUE!</v>
      </c>
      <c r="K59" s="13" t="e">
        <f t="shared" si="32"/>
        <v>#VALUE!</v>
      </c>
      <c r="L59" s="13" t="e">
        <f t="shared" si="33"/>
        <v>#VALUE!</v>
      </c>
      <c r="M59" s="13" t="e">
        <f t="shared" si="34"/>
        <v>#VALUE!</v>
      </c>
      <c r="N59" s="13" t="e">
        <f t="shared" si="35"/>
        <v>#VALUE!</v>
      </c>
      <c r="O59" s="13" t="e">
        <f t="shared" si="36"/>
        <v>#VALUE!</v>
      </c>
      <c r="P59" s="13" t="e">
        <f t="shared" si="37"/>
        <v>#VALUE!</v>
      </c>
      <c r="Q59" s="13" t="e">
        <f t="shared" si="38"/>
        <v>#VALUE!</v>
      </c>
      <c r="R59" s="13" t="e">
        <f t="shared" si="39"/>
        <v>#VALUE!</v>
      </c>
      <c r="S59" s="13" t="e">
        <f t="shared" si="40"/>
        <v>#VALUE!</v>
      </c>
      <c r="T59" s="13" t="e">
        <f t="shared" si="41"/>
        <v>#VALUE!</v>
      </c>
      <c r="U59" s="13" t="e">
        <f t="shared" si="42"/>
        <v>#VALUE!</v>
      </c>
      <c r="V59" s="13" t="e">
        <f t="shared" si="43"/>
        <v>#VALUE!</v>
      </c>
      <c r="W59" s="13" t="e">
        <f t="shared" si="44"/>
        <v>#VALUE!</v>
      </c>
      <c r="X59" s="53"/>
    </row>
    <row r="60" spans="1:24">
      <c r="A60" s="1">
        <v>41</v>
      </c>
      <c r="B60" s="13" t="e">
        <f t="shared" si="23"/>
        <v>#VALUE!</v>
      </c>
      <c r="C60" s="13" t="e">
        <f t="shared" si="24"/>
        <v>#VALUE!</v>
      </c>
      <c r="D60" s="13">
        <f t="shared" si="25"/>
        <v>3.4238704049438145E-24</v>
      </c>
      <c r="E60" s="13">
        <f t="shared" si="26"/>
        <v>2.9206712922196885E+23</v>
      </c>
      <c r="F60" s="13">
        <f t="shared" si="27"/>
        <v>-2.4390243902439025E-2</v>
      </c>
      <c r="G60" s="13" t="e">
        <f t="shared" si="28"/>
        <v>#VALUE!</v>
      </c>
      <c r="H60" s="13" t="e">
        <f t="shared" si="29"/>
        <v>#VALUE!</v>
      </c>
      <c r="I60" s="13">
        <f t="shared" si="30"/>
        <v>2.4390243902439025E-2</v>
      </c>
      <c r="J60" s="13" t="e">
        <f t="shared" si="31"/>
        <v>#VALUE!</v>
      </c>
      <c r="K60" s="13" t="e">
        <f t="shared" si="32"/>
        <v>#VALUE!</v>
      </c>
      <c r="L60" s="13" t="e">
        <f t="shared" si="33"/>
        <v>#VALUE!</v>
      </c>
      <c r="M60" s="13" t="e">
        <f t="shared" si="34"/>
        <v>#VALUE!</v>
      </c>
      <c r="N60" s="13" t="e">
        <f t="shared" si="35"/>
        <v>#VALUE!</v>
      </c>
      <c r="O60" s="13" t="e">
        <f t="shared" si="36"/>
        <v>#VALUE!</v>
      </c>
      <c r="P60" s="13" t="e">
        <f t="shared" si="37"/>
        <v>#VALUE!</v>
      </c>
      <c r="Q60" s="13" t="e">
        <f t="shared" si="38"/>
        <v>#VALUE!</v>
      </c>
      <c r="R60" s="13" t="e">
        <f t="shared" si="39"/>
        <v>#VALUE!</v>
      </c>
      <c r="S60" s="13" t="e">
        <f t="shared" si="40"/>
        <v>#VALUE!</v>
      </c>
      <c r="T60" s="13" t="e">
        <f t="shared" si="41"/>
        <v>#VALUE!</v>
      </c>
      <c r="U60" s="13" t="e">
        <f t="shared" si="42"/>
        <v>#VALUE!</v>
      </c>
      <c r="V60" s="13" t="e">
        <f t="shared" si="43"/>
        <v>#VALUE!</v>
      </c>
      <c r="W60" s="13" t="e">
        <f t="shared" si="44"/>
        <v>#VALUE!</v>
      </c>
      <c r="X60" s="53"/>
    </row>
    <row r="61" spans="1:24">
      <c r="A61" s="1">
        <v>42</v>
      </c>
      <c r="B61" s="13" t="e">
        <f t="shared" si="23"/>
        <v>#VALUE!</v>
      </c>
      <c r="C61" s="13" t="e">
        <f t="shared" si="24"/>
        <v>#VALUE!</v>
      </c>
      <c r="D61" s="13">
        <f t="shared" si="25"/>
        <v>9.166181915607926E-25</v>
      </c>
      <c r="E61" s="13">
        <f t="shared" si="26"/>
        <v>1.0909667833421756E+24</v>
      </c>
      <c r="F61" s="13">
        <f t="shared" si="27"/>
        <v>-2.3809523809523808E-2</v>
      </c>
      <c r="G61" s="13" t="e">
        <f t="shared" si="28"/>
        <v>#VALUE!</v>
      </c>
      <c r="H61" s="13" t="e">
        <f t="shared" si="29"/>
        <v>#VALUE!</v>
      </c>
      <c r="I61" s="13">
        <f t="shared" si="30"/>
        <v>2.3809523809523808E-2</v>
      </c>
      <c r="J61" s="13" t="e">
        <f t="shared" si="31"/>
        <v>#VALUE!</v>
      </c>
      <c r="K61" s="13" t="e">
        <f t="shared" si="32"/>
        <v>#VALUE!</v>
      </c>
      <c r="L61" s="13" t="e">
        <f t="shared" si="33"/>
        <v>#VALUE!</v>
      </c>
      <c r="M61" s="13" t="e">
        <f t="shared" si="34"/>
        <v>#VALUE!</v>
      </c>
      <c r="N61" s="13" t="e">
        <f t="shared" si="35"/>
        <v>#VALUE!</v>
      </c>
      <c r="O61" s="13" t="e">
        <f t="shared" si="36"/>
        <v>#VALUE!</v>
      </c>
      <c r="P61" s="13" t="e">
        <f t="shared" si="37"/>
        <v>#VALUE!</v>
      </c>
      <c r="Q61" s="13" t="e">
        <f t="shared" si="38"/>
        <v>#VALUE!</v>
      </c>
      <c r="R61" s="13" t="e">
        <f t="shared" si="39"/>
        <v>#VALUE!</v>
      </c>
      <c r="S61" s="13" t="e">
        <f t="shared" si="40"/>
        <v>#VALUE!</v>
      </c>
      <c r="T61" s="13" t="e">
        <f t="shared" si="41"/>
        <v>#VALUE!</v>
      </c>
      <c r="U61" s="13" t="e">
        <f t="shared" si="42"/>
        <v>#VALUE!</v>
      </c>
      <c r="V61" s="13" t="e">
        <f t="shared" si="43"/>
        <v>#VALUE!</v>
      </c>
      <c r="W61" s="13" t="e">
        <f t="shared" si="44"/>
        <v>#VALUE!</v>
      </c>
      <c r="X61" s="53"/>
    </row>
    <row r="62" spans="1:24">
      <c r="A62" s="1">
        <v>43</v>
      </c>
      <c r="B62" s="13" t="e">
        <f t="shared" si="23"/>
        <v>#VALUE!</v>
      </c>
      <c r="C62" s="13" t="e">
        <f t="shared" si="24"/>
        <v>#VALUE!</v>
      </c>
      <c r="D62" s="13">
        <f t="shared" si="25"/>
        <v>2.4539156268502498E-25</v>
      </c>
      <c r="E62" s="13">
        <f t="shared" si="26"/>
        <v>4.0751197354065551E+24</v>
      </c>
      <c r="F62" s="13">
        <f t="shared" si="27"/>
        <v>-2.3255813953488372E-2</v>
      </c>
      <c r="G62" s="13" t="e">
        <f t="shared" si="28"/>
        <v>#VALUE!</v>
      </c>
      <c r="H62" s="13" t="e">
        <f t="shared" si="29"/>
        <v>#VALUE!</v>
      </c>
      <c r="I62" s="13">
        <f t="shared" si="30"/>
        <v>2.3255813953488372E-2</v>
      </c>
      <c r="J62" s="13" t="e">
        <f t="shared" si="31"/>
        <v>#VALUE!</v>
      </c>
      <c r="K62" s="13" t="e">
        <f t="shared" si="32"/>
        <v>#VALUE!</v>
      </c>
      <c r="L62" s="13" t="e">
        <f t="shared" si="33"/>
        <v>#VALUE!</v>
      </c>
      <c r="M62" s="13" t="e">
        <f t="shared" si="34"/>
        <v>#VALUE!</v>
      </c>
      <c r="N62" s="13" t="e">
        <f t="shared" si="35"/>
        <v>#VALUE!</v>
      </c>
      <c r="O62" s="13" t="e">
        <f t="shared" si="36"/>
        <v>#VALUE!</v>
      </c>
      <c r="P62" s="13" t="e">
        <f t="shared" si="37"/>
        <v>#VALUE!</v>
      </c>
      <c r="Q62" s="13" t="e">
        <f t="shared" si="38"/>
        <v>#VALUE!</v>
      </c>
      <c r="R62" s="13" t="e">
        <f t="shared" si="39"/>
        <v>#VALUE!</v>
      </c>
      <c r="S62" s="13" t="e">
        <f t="shared" si="40"/>
        <v>#VALUE!</v>
      </c>
      <c r="T62" s="13" t="e">
        <f t="shared" si="41"/>
        <v>#VALUE!</v>
      </c>
      <c r="U62" s="13" t="e">
        <f t="shared" si="42"/>
        <v>#VALUE!</v>
      </c>
      <c r="V62" s="13" t="e">
        <f t="shared" si="43"/>
        <v>#VALUE!</v>
      </c>
      <c r="W62" s="13" t="e">
        <f t="shared" si="44"/>
        <v>#VALUE!</v>
      </c>
      <c r="X62" s="53"/>
    </row>
    <row r="63" spans="1:24">
      <c r="A63" s="1">
        <v>44</v>
      </c>
      <c r="B63" s="13" t="e">
        <f t="shared" si="23"/>
        <v>#VALUE!</v>
      </c>
      <c r="C63" s="13" t="e">
        <f t="shared" si="24"/>
        <v>#VALUE!</v>
      </c>
      <c r="D63" s="13">
        <f t="shared" si="25"/>
        <v>6.5694767561249314E-26</v>
      </c>
      <c r="E63" s="13">
        <f t="shared" si="26"/>
        <v>1.5221912446340088E+25</v>
      </c>
      <c r="F63" s="13">
        <f t="shared" si="27"/>
        <v>-2.2727272727272728E-2</v>
      </c>
      <c r="G63" s="13" t="e">
        <f t="shared" si="28"/>
        <v>#VALUE!</v>
      </c>
      <c r="H63" s="13" t="e">
        <f t="shared" si="29"/>
        <v>#VALUE!</v>
      </c>
      <c r="I63" s="13">
        <f t="shared" si="30"/>
        <v>2.2727272727272728E-2</v>
      </c>
      <c r="J63" s="13" t="e">
        <f t="shared" si="31"/>
        <v>#VALUE!</v>
      </c>
      <c r="K63" s="13" t="e">
        <f t="shared" si="32"/>
        <v>#VALUE!</v>
      </c>
      <c r="L63" s="13" t="e">
        <f t="shared" si="33"/>
        <v>#VALUE!</v>
      </c>
      <c r="M63" s="13" t="e">
        <f t="shared" si="34"/>
        <v>#VALUE!</v>
      </c>
      <c r="N63" s="13" t="e">
        <f t="shared" si="35"/>
        <v>#VALUE!</v>
      </c>
      <c r="O63" s="13" t="e">
        <f t="shared" si="36"/>
        <v>#VALUE!</v>
      </c>
      <c r="P63" s="13" t="e">
        <f t="shared" si="37"/>
        <v>#VALUE!</v>
      </c>
      <c r="Q63" s="13" t="e">
        <f t="shared" si="38"/>
        <v>#VALUE!</v>
      </c>
      <c r="R63" s="13" t="e">
        <f t="shared" si="39"/>
        <v>#VALUE!</v>
      </c>
      <c r="S63" s="13" t="e">
        <f t="shared" si="40"/>
        <v>#VALUE!</v>
      </c>
      <c r="T63" s="13" t="e">
        <f t="shared" si="41"/>
        <v>#VALUE!</v>
      </c>
      <c r="U63" s="13" t="e">
        <f t="shared" si="42"/>
        <v>#VALUE!</v>
      </c>
      <c r="V63" s="13" t="e">
        <f t="shared" si="43"/>
        <v>#VALUE!</v>
      </c>
      <c r="W63" s="13" t="e">
        <f t="shared" si="44"/>
        <v>#VALUE!</v>
      </c>
      <c r="X63" s="53"/>
    </row>
    <row r="64" spans="1:24">
      <c r="A64" s="1">
        <v>45</v>
      </c>
      <c r="B64" s="13" t="e">
        <f t="shared" si="23"/>
        <v>#VALUE!</v>
      </c>
      <c r="C64" s="13" t="e">
        <f t="shared" si="24"/>
        <v>#VALUE!</v>
      </c>
      <c r="D64" s="13">
        <f t="shared" si="25"/>
        <v>1.758741188044081E-26</v>
      </c>
      <c r="E64" s="13">
        <f t="shared" si="26"/>
        <v>5.6858849204078345E+25</v>
      </c>
      <c r="F64" s="13">
        <f t="shared" si="27"/>
        <v>-2.2222222222222223E-2</v>
      </c>
      <c r="G64" s="13" t="e">
        <f t="shared" si="28"/>
        <v>#VALUE!</v>
      </c>
      <c r="H64" s="13" t="e">
        <f t="shared" si="29"/>
        <v>#VALUE!</v>
      </c>
      <c r="I64" s="13">
        <f t="shared" si="30"/>
        <v>2.2222222222222223E-2</v>
      </c>
      <c r="J64" s="13" t="e">
        <f t="shared" si="31"/>
        <v>#VALUE!</v>
      </c>
      <c r="K64" s="13" t="e">
        <f t="shared" si="32"/>
        <v>#VALUE!</v>
      </c>
      <c r="L64" s="13" t="e">
        <f t="shared" si="33"/>
        <v>#VALUE!</v>
      </c>
      <c r="M64" s="13" t="e">
        <f t="shared" si="34"/>
        <v>#VALUE!</v>
      </c>
      <c r="N64" s="13" t="e">
        <f t="shared" si="35"/>
        <v>#VALUE!</v>
      </c>
      <c r="O64" s="13" t="e">
        <f t="shared" si="36"/>
        <v>#VALUE!</v>
      </c>
      <c r="P64" s="13" t="e">
        <f t="shared" si="37"/>
        <v>#VALUE!</v>
      </c>
      <c r="Q64" s="13" t="e">
        <f t="shared" si="38"/>
        <v>#VALUE!</v>
      </c>
      <c r="R64" s="13" t="e">
        <f t="shared" si="39"/>
        <v>#VALUE!</v>
      </c>
      <c r="S64" s="13" t="e">
        <f t="shared" si="40"/>
        <v>#VALUE!</v>
      </c>
      <c r="T64" s="13" t="e">
        <f t="shared" si="41"/>
        <v>#VALUE!</v>
      </c>
      <c r="U64" s="13" t="e">
        <f t="shared" si="42"/>
        <v>#VALUE!</v>
      </c>
      <c r="V64" s="13" t="e">
        <f t="shared" si="43"/>
        <v>#VALUE!</v>
      </c>
      <c r="W64" s="13" t="e">
        <f t="shared" si="44"/>
        <v>#VALUE!</v>
      </c>
      <c r="X64" s="53"/>
    </row>
    <row r="65" spans="1:24">
      <c r="A65" s="1">
        <v>46</v>
      </c>
      <c r="B65" s="13" t="e">
        <f t="shared" si="23"/>
        <v>#VALUE!</v>
      </c>
      <c r="C65" s="13" t="e">
        <f t="shared" si="24"/>
        <v>#VALUE!</v>
      </c>
      <c r="D65" s="13">
        <f t="shared" si="25"/>
        <v>4.7083971545205129E-27</v>
      </c>
      <c r="E65" s="13">
        <f t="shared" si="26"/>
        <v>2.1238650164417503E+26</v>
      </c>
      <c r="F65" s="13">
        <f t="shared" si="27"/>
        <v>-2.1739130434782608E-2</v>
      </c>
      <c r="G65" s="13" t="e">
        <f t="shared" si="28"/>
        <v>#VALUE!</v>
      </c>
      <c r="H65" s="13" t="e">
        <f t="shared" si="29"/>
        <v>#VALUE!</v>
      </c>
      <c r="I65" s="13">
        <f t="shared" si="30"/>
        <v>2.1739130434782608E-2</v>
      </c>
      <c r="J65" s="13" t="e">
        <f t="shared" si="31"/>
        <v>#VALUE!</v>
      </c>
      <c r="K65" s="13" t="e">
        <f t="shared" si="32"/>
        <v>#VALUE!</v>
      </c>
      <c r="L65" s="13" t="e">
        <f t="shared" si="33"/>
        <v>#VALUE!</v>
      </c>
      <c r="M65" s="13" t="e">
        <f t="shared" si="34"/>
        <v>#VALUE!</v>
      </c>
      <c r="N65" s="13" t="e">
        <f t="shared" si="35"/>
        <v>#VALUE!</v>
      </c>
      <c r="O65" s="13" t="e">
        <f t="shared" si="36"/>
        <v>#VALUE!</v>
      </c>
      <c r="P65" s="13" t="e">
        <f t="shared" si="37"/>
        <v>#VALUE!</v>
      </c>
      <c r="Q65" s="13" t="e">
        <f t="shared" si="38"/>
        <v>#VALUE!</v>
      </c>
      <c r="R65" s="13" t="e">
        <f t="shared" si="39"/>
        <v>#VALUE!</v>
      </c>
      <c r="S65" s="13" t="e">
        <f t="shared" si="40"/>
        <v>#VALUE!</v>
      </c>
      <c r="T65" s="13" t="e">
        <f t="shared" si="41"/>
        <v>#VALUE!</v>
      </c>
      <c r="U65" s="13" t="e">
        <f t="shared" si="42"/>
        <v>#VALUE!</v>
      </c>
      <c r="V65" s="13" t="e">
        <f t="shared" si="43"/>
        <v>#VALUE!</v>
      </c>
      <c r="W65" s="13" t="e">
        <f t="shared" si="44"/>
        <v>#VALUE!</v>
      </c>
      <c r="X65" s="53"/>
    </row>
    <row r="66" spans="1:24">
      <c r="A66" s="1">
        <v>47</v>
      </c>
      <c r="B66" s="13" t="e">
        <f t="shared" si="23"/>
        <v>#VALUE!</v>
      </c>
      <c r="C66" s="13" t="e">
        <f t="shared" si="24"/>
        <v>#VALUE!</v>
      </c>
      <c r="D66" s="13">
        <f t="shared" si="25"/>
        <v>1.2605040420615352E-27</v>
      </c>
      <c r="E66" s="13">
        <f t="shared" si="26"/>
        <v>7.9333343379408382E+26</v>
      </c>
      <c r="F66" s="13">
        <f t="shared" si="27"/>
        <v>-2.1276595744680851E-2</v>
      </c>
      <c r="G66" s="13" t="e">
        <f t="shared" si="28"/>
        <v>#VALUE!</v>
      </c>
      <c r="H66" s="13" t="e">
        <f t="shared" si="29"/>
        <v>#VALUE!</v>
      </c>
      <c r="I66" s="13">
        <f t="shared" si="30"/>
        <v>2.1276595744680851E-2</v>
      </c>
      <c r="J66" s="13" t="e">
        <f t="shared" si="31"/>
        <v>#VALUE!</v>
      </c>
      <c r="K66" s="13" t="e">
        <f t="shared" si="32"/>
        <v>#VALUE!</v>
      </c>
      <c r="L66" s="13" t="e">
        <f t="shared" si="33"/>
        <v>#VALUE!</v>
      </c>
      <c r="M66" s="13" t="e">
        <f t="shared" si="34"/>
        <v>#VALUE!</v>
      </c>
      <c r="N66" s="13" t="e">
        <f t="shared" si="35"/>
        <v>#VALUE!</v>
      </c>
      <c r="O66" s="13" t="e">
        <f t="shared" si="36"/>
        <v>#VALUE!</v>
      </c>
      <c r="P66" s="13" t="e">
        <f t="shared" si="37"/>
        <v>#VALUE!</v>
      </c>
      <c r="Q66" s="13" t="e">
        <f t="shared" si="38"/>
        <v>#VALUE!</v>
      </c>
      <c r="R66" s="13" t="e">
        <f t="shared" si="39"/>
        <v>#VALUE!</v>
      </c>
      <c r="S66" s="13" t="e">
        <f t="shared" si="40"/>
        <v>#VALUE!</v>
      </c>
      <c r="T66" s="13" t="e">
        <f t="shared" si="41"/>
        <v>#VALUE!</v>
      </c>
      <c r="U66" s="13" t="e">
        <f t="shared" si="42"/>
        <v>#VALUE!</v>
      </c>
      <c r="V66" s="13" t="e">
        <f t="shared" si="43"/>
        <v>#VALUE!</v>
      </c>
      <c r="W66" s="13" t="e">
        <f t="shared" si="44"/>
        <v>#VALUE!</v>
      </c>
      <c r="X66" s="53"/>
    </row>
    <row r="67" spans="1:24">
      <c r="A67" s="1">
        <v>48</v>
      </c>
      <c r="B67" s="13" t="e">
        <f t="shared" si="23"/>
        <v>#VALUE!</v>
      </c>
      <c r="C67" s="13" t="e">
        <f t="shared" si="24"/>
        <v>#VALUE!</v>
      </c>
      <c r="D67" s="13">
        <f t="shared" si="25"/>
        <v>3.3745463432879709E-28</v>
      </c>
      <c r="E67" s="13">
        <f t="shared" si="26"/>
        <v>2.9633612885151707E+27</v>
      </c>
      <c r="F67" s="13">
        <f t="shared" si="27"/>
        <v>-2.0833333333333332E-2</v>
      </c>
      <c r="G67" s="13" t="e">
        <f t="shared" si="28"/>
        <v>#VALUE!</v>
      </c>
      <c r="H67" s="13" t="e">
        <f t="shared" si="29"/>
        <v>#VALUE!</v>
      </c>
      <c r="I67" s="13">
        <f t="shared" si="30"/>
        <v>2.0833333333333332E-2</v>
      </c>
      <c r="J67" s="13" t="e">
        <f t="shared" si="31"/>
        <v>#VALUE!</v>
      </c>
      <c r="K67" s="13" t="e">
        <f t="shared" si="32"/>
        <v>#VALUE!</v>
      </c>
      <c r="L67" s="13" t="e">
        <f t="shared" si="33"/>
        <v>#VALUE!</v>
      </c>
      <c r="M67" s="13" t="e">
        <f t="shared" si="34"/>
        <v>#VALUE!</v>
      </c>
      <c r="N67" s="13" t="e">
        <f t="shared" si="35"/>
        <v>#VALUE!</v>
      </c>
      <c r="O67" s="13" t="e">
        <f t="shared" si="36"/>
        <v>#VALUE!</v>
      </c>
      <c r="P67" s="13" t="e">
        <f t="shared" si="37"/>
        <v>#VALUE!</v>
      </c>
      <c r="Q67" s="13" t="e">
        <f t="shared" si="38"/>
        <v>#VALUE!</v>
      </c>
      <c r="R67" s="13" t="e">
        <f t="shared" si="39"/>
        <v>#VALUE!</v>
      </c>
      <c r="S67" s="13" t="e">
        <f t="shared" si="40"/>
        <v>#VALUE!</v>
      </c>
      <c r="T67" s="13" t="e">
        <f t="shared" si="41"/>
        <v>#VALUE!</v>
      </c>
      <c r="U67" s="13" t="e">
        <f t="shared" si="42"/>
        <v>#VALUE!</v>
      </c>
      <c r="V67" s="13" t="e">
        <f t="shared" si="43"/>
        <v>#VALUE!</v>
      </c>
      <c r="W67" s="13" t="e">
        <f t="shared" si="44"/>
        <v>#VALUE!</v>
      </c>
      <c r="X67" s="53"/>
    </row>
    <row r="68" spans="1:24">
      <c r="A68" s="1">
        <v>49</v>
      </c>
      <c r="B68" s="13" t="e">
        <f t="shared" si="23"/>
        <v>#VALUE!</v>
      </c>
      <c r="C68" s="13" t="e">
        <f t="shared" si="24"/>
        <v>#VALUE!</v>
      </c>
      <c r="D68" s="13">
        <f t="shared" si="25"/>
        <v>9.0341344755817767E-29</v>
      </c>
      <c r="E68" s="13">
        <f t="shared" si="26"/>
        <v>1.1069129009567929E+28</v>
      </c>
      <c r="F68" s="13">
        <f t="shared" si="27"/>
        <v>-2.0408163265306121E-2</v>
      </c>
      <c r="G68" s="13" t="e">
        <f t="shared" si="28"/>
        <v>#VALUE!</v>
      </c>
      <c r="H68" s="13" t="e">
        <f t="shared" si="29"/>
        <v>#VALUE!</v>
      </c>
      <c r="I68" s="13">
        <f t="shared" si="30"/>
        <v>2.0408163265306121E-2</v>
      </c>
      <c r="J68" s="13" t="e">
        <f t="shared" si="31"/>
        <v>#VALUE!</v>
      </c>
      <c r="K68" s="13" t="e">
        <f t="shared" si="32"/>
        <v>#VALUE!</v>
      </c>
      <c r="L68" s="13" t="e">
        <f t="shared" si="33"/>
        <v>#VALUE!</v>
      </c>
      <c r="M68" s="13" t="e">
        <f t="shared" si="34"/>
        <v>#VALUE!</v>
      </c>
      <c r="N68" s="13" t="e">
        <f t="shared" si="35"/>
        <v>#VALUE!</v>
      </c>
      <c r="O68" s="13" t="e">
        <f t="shared" si="36"/>
        <v>#VALUE!</v>
      </c>
      <c r="P68" s="13" t="e">
        <f t="shared" si="37"/>
        <v>#VALUE!</v>
      </c>
      <c r="Q68" s="13" t="e">
        <f t="shared" si="38"/>
        <v>#VALUE!</v>
      </c>
      <c r="R68" s="13" t="e">
        <f t="shared" si="39"/>
        <v>#VALUE!</v>
      </c>
      <c r="S68" s="13" t="e">
        <f t="shared" si="40"/>
        <v>#VALUE!</v>
      </c>
      <c r="T68" s="13" t="e">
        <f t="shared" si="41"/>
        <v>#VALUE!</v>
      </c>
      <c r="U68" s="13" t="e">
        <f t="shared" si="42"/>
        <v>#VALUE!</v>
      </c>
      <c r="V68" s="13" t="e">
        <f t="shared" si="43"/>
        <v>#VALUE!</v>
      </c>
      <c r="W68" s="13" t="e">
        <f t="shared" si="44"/>
        <v>#VALUE!</v>
      </c>
      <c r="X68" s="53"/>
    </row>
    <row r="69" spans="1:24">
      <c r="A69" s="1">
        <v>50</v>
      </c>
      <c r="B69" s="13" t="e">
        <f t="shared" si="23"/>
        <v>#VALUE!</v>
      </c>
      <c r="C69" s="13" t="e">
        <f t="shared" si="24"/>
        <v>#VALUE!</v>
      </c>
      <c r="D69" s="13">
        <f t="shared" si="25"/>
        <v>2.4185646727071917E-29</v>
      </c>
      <c r="E69" s="13">
        <f t="shared" si="26"/>
        <v>4.1346837290923534E+28</v>
      </c>
      <c r="F69" s="13">
        <f t="shared" si="27"/>
        <v>-0.02</v>
      </c>
      <c r="G69" s="13" t="e">
        <f t="shared" si="28"/>
        <v>#VALUE!</v>
      </c>
      <c r="H69" s="13" t="e">
        <f t="shared" si="29"/>
        <v>#VALUE!</v>
      </c>
      <c r="I69" s="13">
        <f t="shared" si="30"/>
        <v>0.02</v>
      </c>
      <c r="J69" s="13" t="e">
        <f t="shared" si="31"/>
        <v>#VALUE!</v>
      </c>
      <c r="K69" s="13" t="e">
        <f t="shared" si="32"/>
        <v>#VALUE!</v>
      </c>
      <c r="L69" s="13" t="e">
        <f t="shared" si="33"/>
        <v>#VALUE!</v>
      </c>
      <c r="M69" s="13" t="e">
        <f t="shared" si="34"/>
        <v>#VALUE!</v>
      </c>
      <c r="N69" s="13" t="e">
        <f t="shared" si="35"/>
        <v>#VALUE!</v>
      </c>
      <c r="O69" s="13" t="e">
        <f t="shared" si="36"/>
        <v>#VALUE!</v>
      </c>
      <c r="P69" s="13" t="e">
        <f t="shared" si="37"/>
        <v>#VALUE!</v>
      </c>
      <c r="Q69" s="13" t="e">
        <f t="shared" si="38"/>
        <v>#VALUE!</v>
      </c>
      <c r="R69" s="13" t="e">
        <f t="shared" si="39"/>
        <v>#VALUE!</v>
      </c>
      <c r="S69" s="13" t="e">
        <f t="shared" si="40"/>
        <v>#VALUE!</v>
      </c>
      <c r="T69" s="13" t="e">
        <f t="shared" si="41"/>
        <v>#VALUE!</v>
      </c>
      <c r="U69" s="13" t="e">
        <f t="shared" si="42"/>
        <v>#VALUE!</v>
      </c>
      <c r="V69" s="13" t="e">
        <f t="shared" si="43"/>
        <v>#VALUE!</v>
      </c>
      <c r="W69" s="13" t="e">
        <f t="shared" si="44"/>
        <v>#VALUE!</v>
      </c>
      <c r="X69" s="53"/>
    </row>
    <row r="70" spans="1:24">
      <c r="A70" s="1">
        <v>51</v>
      </c>
      <c r="B70" s="13" t="e">
        <f t="shared" si="23"/>
        <v>#VALUE!</v>
      </c>
      <c r="C70" s="13" t="e">
        <f t="shared" si="24"/>
        <v>#VALUE!</v>
      </c>
      <c r="D70" s="13">
        <f t="shared" si="25"/>
        <v>6.474837287265942E-30</v>
      </c>
      <c r="E70" s="13">
        <f t="shared" si="26"/>
        <v>1.5444403552297746E+29</v>
      </c>
      <c r="F70" s="13">
        <f t="shared" si="27"/>
        <v>-1.9607843137254902E-2</v>
      </c>
      <c r="G70" s="13" t="e">
        <f t="shared" si="28"/>
        <v>#VALUE!</v>
      </c>
      <c r="H70" s="13" t="e">
        <f t="shared" si="29"/>
        <v>#VALUE!</v>
      </c>
      <c r="I70" s="13">
        <f t="shared" si="30"/>
        <v>1.9607843137254902E-2</v>
      </c>
      <c r="J70" s="13" t="e">
        <f t="shared" si="31"/>
        <v>#VALUE!</v>
      </c>
      <c r="K70" s="13" t="e">
        <f t="shared" si="32"/>
        <v>#VALUE!</v>
      </c>
      <c r="L70" s="13" t="e">
        <f t="shared" ref="L70:L133" si="45">F70+G70+I70+J70*EXP(-2*$A70*Leiter_u2)</f>
        <v>#VALUE!</v>
      </c>
      <c r="M70" s="13" t="e">
        <f t="shared" ref="M70:M133" si="46">F70+G70*EXP(2*$A70*Leiter_u1)+I70+J70</f>
        <v>#VALUE!</v>
      </c>
      <c r="N70" s="13" t="e">
        <f t="shared" ref="N70:N133" si="47">H70+K70*EXP(-2*$A70*Leiter_u2)</f>
        <v>#VALUE!</v>
      </c>
      <c r="O70" s="13" t="e">
        <f t="shared" ref="O70:O133" si="48">H70*EXP(2*$A70*Leiter_u1)+K70</f>
        <v>#VALUE!</v>
      </c>
      <c r="P70" s="13" t="e">
        <f t="shared" ref="P70:P133" si="49">(L70*EXP($A70*(Körper_u1+Körper_u2))+((Perm_mü1-1)/(Perm_mü1+1))*M70*EXP(-$A70*(Körper_u1-Körper_u2)))/((Perm_mü2+1)/(Perm_mü2-1)*EXP($A70*(Körper_u1-Körper_u2))-(((Perm_mü1-1)/(Perm_mü1+1))*EXP(-$A70*(Körper_u1-Körper_u2))))</f>
        <v>#VALUE!</v>
      </c>
      <c r="Q70" s="13" t="e">
        <f t="shared" ref="Q70:Q133" si="50">(M70+P70)*((Perm_mü1-1)/(Perm_mü1+1)*EXP(-2*$A70*Körper_u1))</f>
        <v>#VALUE!</v>
      </c>
      <c r="R70" s="13" t="e">
        <f t="shared" ref="R70:R133" si="51">(N70*EXP($A70*(Körper_u1+Körper_u2))+((Perm_mü1-1)/(Perm_mü1+1))*O70*EXP(-$A70*(Körper_u1-Körper_u2)))/((Perm_mü2+1)/(Perm_mü2-1)*EXP($A70*(Körper_u1-Körper_u2))-(((Perm_mü1-1)/(Perm_mü1+1))*EXP(-$A70*(Körper_u1-Körper_u2))))</f>
        <v>#VALUE!</v>
      </c>
      <c r="S70" s="13" t="e">
        <f t="shared" ref="S70:S133" si="52">(O70+R70)*((Perm_mü1-1)/(Perm_mü1+1)*EXP(-2*$A70*Körper_u1))</f>
        <v>#VALUE!</v>
      </c>
      <c r="T70" s="13" t="e">
        <f t="shared" ref="T70:T133" si="53">Strom_1/Metric_h*$A70*((-(I70+J70+P70)*$B70-(K70+R70)*$C70)*$D70+((Q70*$B70+S70*$C70)*$E70))</f>
        <v>#VALUE!</v>
      </c>
      <c r="U70" s="13" t="e">
        <f t="shared" ref="U70:U133" si="54">Strom_1/Metric_h*$A70*((-(I70+J70+P70)*$C70+(K70+R70)*$B70)*$D70+((-Q70*$C70+S70*$B70)*$E70))</f>
        <v>#VALUE!</v>
      </c>
      <c r="V70" s="13" t="e">
        <f t="shared" ref="V70:V133" si="55">KoorK_xu*T70-KoorK_xv*U70</f>
        <v>#VALUE!</v>
      </c>
      <c r="W70" s="13" t="e">
        <f t="shared" ref="W70:W133" si="56">KoorK_yu*T70+KoorK_yv*U70</f>
        <v>#VALUE!</v>
      </c>
      <c r="X70" s="30"/>
    </row>
    <row r="71" spans="1:24">
      <c r="A71" s="1">
        <v>52</v>
      </c>
      <c r="B71" s="13" t="e">
        <f t="shared" si="23"/>
        <v>#VALUE!</v>
      </c>
      <c r="C71" s="13" t="e">
        <f t="shared" si="24"/>
        <v>#VALUE!</v>
      </c>
      <c r="D71" s="13">
        <f t="shared" si="25"/>
        <v>1.7334048731325993E-30</v>
      </c>
      <c r="E71" s="13">
        <f t="shared" si="26"/>
        <v>5.7689926658207998E+29</v>
      </c>
      <c r="F71" s="13">
        <f t="shared" si="27"/>
        <v>-1.9230769230769232E-2</v>
      </c>
      <c r="G71" s="13" t="e">
        <f t="shared" si="28"/>
        <v>#VALUE!</v>
      </c>
      <c r="H71" s="13" t="e">
        <f t="shared" si="29"/>
        <v>#VALUE!</v>
      </c>
      <c r="I71" s="13">
        <f t="shared" si="30"/>
        <v>1.9230769230769232E-2</v>
      </c>
      <c r="J71" s="13" t="e">
        <f t="shared" si="31"/>
        <v>#VALUE!</v>
      </c>
      <c r="K71" s="13" t="e">
        <f t="shared" si="32"/>
        <v>#VALUE!</v>
      </c>
      <c r="L71" s="13" t="e">
        <f t="shared" si="45"/>
        <v>#VALUE!</v>
      </c>
      <c r="M71" s="13" t="e">
        <f t="shared" si="46"/>
        <v>#VALUE!</v>
      </c>
      <c r="N71" s="13" t="e">
        <f t="shared" si="47"/>
        <v>#VALUE!</v>
      </c>
      <c r="O71" s="13" t="e">
        <f t="shared" si="48"/>
        <v>#VALUE!</v>
      </c>
      <c r="P71" s="13" t="e">
        <f t="shared" si="49"/>
        <v>#VALUE!</v>
      </c>
      <c r="Q71" s="13" t="e">
        <f t="shared" si="50"/>
        <v>#VALUE!</v>
      </c>
      <c r="R71" s="13" t="e">
        <f t="shared" si="51"/>
        <v>#VALUE!</v>
      </c>
      <c r="S71" s="13" t="e">
        <f t="shared" si="52"/>
        <v>#VALUE!</v>
      </c>
      <c r="T71" s="13" t="e">
        <f t="shared" si="53"/>
        <v>#VALUE!</v>
      </c>
      <c r="U71" s="13" t="e">
        <f t="shared" si="54"/>
        <v>#VALUE!</v>
      </c>
      <c r="V71" s="13" t="e">
        <f t="shared" si="55"/>
        <v>#VALUE!</v>
      </c>
      <c r="W71" s="13" t="e">
        <f t="shared" si="56"/>
        <v>#VALUE!</v>
      </c>
      <c r="X71" s="30"/>
    </row>
    <row r="72" spans="1:24">
      <c r="A72" s="1">
        <v>53</v>
      </c>
      <c r="B72" s="13" t="e">
        <f t="shared" si="23"/>
        <v>#VALUE!</v>
      </c>
      <c r="C72" s="13" t="e">
        <f t="shared" si="24"/>
        <v>#VALUE!</v>
      </c>
      <c r="D72" s="13">
        <f t="shared" si="25"/>
        <v>4.6405682813206294E-31</v>
      </c>
      <c r="E72" s="13">
        <f t="shared" si="26"/>
        <v>2.1549084926198231E+30</v>
      </c>
      <c r="F72" s="13">
        <f t="shared" si="27"/>
        <v>-1.8867924528301886E-2</v>
      </c>
      <c r="G72" s="13" t="e">
        <f t="shared" si="28"/>
        <v>#VALUE!</v>
      </c>
      <c r="H72" s="13" t="e">
        <f t="shared" si="29"/>
        <v>#VALUE!</v>
      </c>
      <c r="I72" s="13">
        <f t="shared" si="30"/>
        <v>1.8867924528301886E-2</v>
      </c>
      <c r="J72" s="13" t="e">
        <f t="shared" si="31"/>
        <v>#VALUE!</v>
      </c>
      <c r="K72" s="13" t="e">
        <f t="shared" si="32"/>
        <v>#VALUE!</v>
      </c>
      <c r="L72" s="13" t="e">
        <f t="shared" si="45"/>
        <v>#VALUE!</v>
      </c>
      <c r="M72" s="13" t="e">
        <f t="shared" si="46"/>
        <v>#VALUE!</v>
      </c>
      <c r="N72" s="13" t="e">
        <f t="shared" si="47"/>
        <v>#VALUE!</v>
      </c>
      <c r="O72" s="13" t="e">
        <f t="shared" si="48"/>
        <v>#VALUE!</v>
      </c>
      <c r="P72" s="13" t="e">
        <f t="shared" si="49"/>
        <v>#VALUE!</v>
      </c>
      <c r="Q72" s="13" t="e">
        <f t="shared" si="50"/>
        <v>#VALUE!</v>
      </c>
      <c r="R72" s="13" t="e">
        <f t="shared" si="51"/>
        <v>#VALUE!</v>
      </c>
      <c r="S72" s="13" t="e">
        <f t="shared" si="52"/>
        <v>#VALUE!</v>
      </c>
      <c r="T72" s="13" t="e">
        <f t="shared" si="53"/>
        <v>#VALUE!</v>
      </c>
      <c r="U72" s="13" t="e">
        <f t="shared" si="54"/>
        <v>#VALUE!</v>
      </c>
      <c r="V72" s="13" t="e">
        <f t="shared" si="55"/>
        <v>#VALUE!</v>
      </c>
      <c r="W72" s="13" t="e">
        <f t="shared" si="56"/>
        <v>#VALUE!</v>
      </c>
      <c r="X72" s="30"/>
    </row>
    <row r="73" spans="1:24">
      <c r="A73" s="1">
        <v>54</v>
      </c>
      <c r="B73" s="13" t="e">
        <f t="shared" si="23"/>
        <v>#VALUE!</v>
      </c>
      <c r="C73" s="13" t="e">
        <f t="shared" si="24"/>
        <v>#VALUE!</v>
      </c>
      <c r="D73" s="13">
        <f t="shared" si="25"/>
        <v>1.2423453001306841E-31</v>
      </c>
      <c r="E73" s="13">
        <f t="shared" si="26"/>
        <v>8.0492919311145508E+30</v>
      </c>
      <c r="F73" s="13">
        <f t="shared" si="27"/>
        <v>-1.8518518518518517E-2</v>
      </c>
      <c r="G73" s="13" t="e">
        <f t="shared" si="28"/>
        <v>#VALUE!</v>
      </c>
      <c r="H73" s="13" t="e">
        <f t="shared" si="29"/>
        <v>#VALUE!</v>
      </c>
      <c r="I73" s="13">
        <f t="shared" si="30"/>
        <v>1.8518518518518517E-2</v>
      </c>
      <c r="J73" s="13" t="e">
        <f t="shared" si="31"/>
        <v>#VALUE!</v>
      </c>
      <c r="K73" s="13" t="e">
        <f t="shared" si="32"/>
        <v>#VALUE!</v>
      </c>
      <c r="L73" s="13" t="e">
        <f t="shared" si="45"/>
        <v>#VALUE!</v>
      </c>
      <c r="M73" s="13" t="e">
        <f t="shared" si="46"/>
        <v>#VALUE!</v>
      </c>
      <c r="N73" s="13" t="e">
        <f t="shared" si="47"/>
        <v>#VALUE!</v>
      </c>
      <c r="O73" s="13" t="e">
        <f t="shared" si="48"/>
        <v>#VALUE!</v>
      </c>
      <c r="P73" s="13" t="e">
        <f t="shared" si="49"/>
        <v>#VALUE!</v>
      </c>
      <c r="Q73" s="13" t="e">
        <f t="shared" si="50"/>
        <v>#VALUE!</v>
      </c>
      <c r="R73" s="13" t="e">
        <f t="shared" si="51"/>
        <v>#VALUE!</v>
      </c>
      <c r="S73" s="13" t="e">
        <f t="shared" si="52"/>
        <v>#VALUE!</v>
      </c>
      <c r="T73" s="13" t="e">
        <f t="shared" si="53"/>
        <v>#VALUE!</v>
      </c>
      <c r="U73" s="13" t="e">
        <f t="shared" si="54"/>
        <v>#VALUE!</v>
      </c>
      <c r="V73" s="13" t="e">
        <f t="shared" si="55"/>
        <v>#VALUE!</v>
      </c>
      <c r="W73" s="13" t="e">
        <f t="shared" si="56"/>
        <v>#VALUE!</v>
      </c>
      <c r="X73" s="30"/>
    </row>
    <row r="74" spans="1:24">
      <c r="A74" s="1">
        <v>55</v>
      </c>
      <c r="B74" s="13" t="e">
        <f t="shared" si="23"/>
        <v>#VALUE!</v>
      </c>
      <c r="C74" s="13" t="e">
        <f t="shared" si="24"/>
        <v>#VALUE!</v>
      </c>
      <c r="D74" s="13">
        <f t="shared" si="25"/>
        <v>3.3259328409613346E-32</v>
      </c>
      <c r="E74" s="13">
        <f t="shared" si="26"/>
        <v>3.0066752632051281E+31</v>
      </c>
      <c r="F74" s="13">
        <f t="shared" si="27"/>
        <v>-1.8181818181818181E-2</v>
      </c>
      <c r="G74" s="13" t="e">
        <f t="shared" si="28"/>
        <v>#VALUE!</v>
      </c>
      <c r="H74" s="13" t="e">
        <f t="shared" si="29"/>
        <v>#VALUE!</v>
      </c>
      <c r="I74" s="13">
        <f t="shared" si="30"/>
        <v>1.8181818181818181E-2</v>
      </c>
      <c r="J74" s="13" t="e">
        <f t="shared" si="31"/>
        <v>#VALUE!</v>
      </c>
      <c r="K74" s="13" t="e">
        <f t="shared" si="32"/>
        <v>#VALUE!</v>
      </c>
      <c r="L74" s="13" t="e">
        <f t="shared" si="45"/>
        <v>#VALUE!</v>
      </c>
      <c r="M74" s="13" t="e">
        <f t="shared" si="46"/>
        <v>#VALUE!</v>
      </c>
      <c r="N74" s="13" t="e">
        <f t="shared" si="47"/>
        <v>#VALUE!</v>
      </c>
      <c r="O74" s="13" t="e">
        <f t="shared" si="48"/>
        <v>#VALUE!</v>
      </c>
      <c r="P74" s="13" t="e">
        <f t="shared" si="49"/>
        <v>#VALUE!</v>
      </c>
      <c r="Q74" s="13" t="e">
        <f t="shared" si="50"/>
        <v>#VALUE!</v>
      </c>
      <c r="R74" s="13" t="e">
        <f t="shared" si="51"/>
        <v>#VALUE!</v>
      </c>
      <c r="S74" s="13" t="e">
        <f t="shared" si="52"/>
        <v>#VALUE!</v>
      </c>
      <c r="T74" s="13" t="e">
        <f t="shared" si="53"/>
        <v>#VALUE!</v>
      </c>
      <c r="U74" s="13" t="e">
        <f t="shared" si="54"/>
        <v>#VALUE!</v>
      </c>
      <c r="V74" s="13" t="e">
        <f t="shared" si="55"/>
        <v>#VALUE!</v>
      </c>
      <c r="W74" s="13" t="e">
        <f t="shared" si="56"/>
        <v>#VALUE!</v>
      </c>
      <c r="X74" s="30"/>
    </row>
    <row r="75" spans="1:24">
      <c r="A75" s="1">
        <v>56</v>
      </c>
      <c r="B75" s="13" t="e">
        <f t="shared" si="23"/>
        <v>#VALUE!</v>
      </c>
      <c r="C75" s="13" t="e">
        <f t="shared" si="24"/>
        <v>#VALUE!</v>
      </c>
      <c r="D75" s="13">
        <f t="shared" si="25"/>
        <v>8.9039893026694584E-33</v>
      </c>
      <c r="E75" s="13">
        <f t="shared" si="26"/>
        <v>1.1230920950232893E+32</v>
      </c>
      <c r="F75" s="13">
        <f t="shared" si="27"/>
        <v>-1.7857142857142856E-2</v>
      </c>
      <c r="G75" s="13" t="e">
        <f t="shared" si="28"/>
        <v>#VALUE!</v>
      </c>
      <c r="H75" s="13" t="e">
        <f t="shared" si="29"/>
        <v>#VALUE!</v>
      </c>
      <c r="I75" s="13">
        <f t="shared" si="30"/>
        <v>1.7857142857142856E-2</v>
      </c>
      <c r="J75" s="13" t="e">
        <f t="shared" si="31"/>
        <v>#VALUE!</v>
      </c>
      <c r="K75" s="13" t="e">
        <f t="shared" si="32"/>
        <v>#VALUE!</v>
      </c>
      <c r="L75" s="13" t="e">
        <f t="shared" si="45"/>
        <v>#VALUE!</v>
      </c>
      <c r="M75" s="13" t="e">
        <f t="shared" si="46"/>
        <v>#VALUE!</v>
      </c>
      <c r="N75" s="13" t="e">
        <f t="shared" si="47"/>
        <v>#VALUE!</v>
      </c>
      <c r="O75" s="13" t="e">
        <f t="shared" si="48"/>
        <v>#VALUE!</v>
      </c>
      <c r="P75" s="13" t="e">
        <f t="shared" si="49"/>
        <v>#VALUE!</v>
      </c>
      <c r="Q75" s="13" t="e">
        <f t="shared" si="50"/>
        <v>#VALUE!</v>
      </c>
      <c r="R75" s="13" t="e">
        <f t="shared" si="51"/>
        <v>#VALUE!</v>
      </c>
      <c r="S75" s="13" t="e">
        <f t="shared" si="52"/>
        <v>#VALUE!</v>
      </c>
      <c r="T75" s="13" t="e">
        <f t="shared" si="53"/>
        <v>#VALUE!</v>
      </c>
      <c r="U75" s="13" t="e">
        <f t="shared" si="54"/>
        <v>#VALUE!</v>
      </c>
      <c r="V75" s="13" t="e">
        <f t="shared" si="55"/>
        <v>#VALUE!</v>
      </c>
      <c r="W75" s="13" t="e">
        <f t="shared" si="56"/>
        <v>#VALUE!</v>
      </c>
      <c r="X75" s="30"/>
    </row>
    <row r="76" spans="1:24">
      <c r="A76" s="1">
        <v>57</v>
      </c>
      <c r="B76" s="13" t="e">
        <f t="shared" si="23"/>
        <v>#VALUE!</v>
      </c>
      <c r="C76" s="13" t="e">
        <f t="shared" si="24"/>
        <v>#VALUE!</v>
      </c>
      <c r="D76" s="13">
        <f t="shared" si="25"/>
        <v>2.3837229821855517E-33</v>
      </c>
      <c r="E76" s="13">
        <f t="shared" si="26"/>
        <v>4.1951183399806603E+32</v>
      </c>
      <c r="F76" s="13">
        <f t="shared" si="27"/>
        <v>-1.7543859649122806E-2</v>
      </c>
      <c r="G76" s="13" t="e">
        <f t="shared" si="28"/>
        <v>#VALUE!</v>
      </c>
      <c r="H76" s="13" t="e">
        <f t="shared" si="29"/>
        <v>#VALUE!</v>
      </c>
      <c r="I76" s="13">
        <f t="shared" si="30"/>
        <v>1.7543859649122806E-2</v>
      </c>
      <c r="J76" s="13" t="e">
        <f t="shared" si="31"/>
        <v>#VALUE!</v>
      </c>
      <c r="K76" s="13" t="e">
        <f t="shared" si="32"/>
        <v>#VALUE!</v>
      </c>
      <c r="L76" s="13" t="e">
        <f t="shared" si="45"/>
        <v>#VALUE!</v>
      </c>
      <c r="M76" s="13" t="e">
        <f t="shared" si="46"/>
        <v>#VALUE!</v>
      </c>
      <c r="N76" s="13" t="e">
        <f t="shared" si="47"/>
        <v>#VALUE!</v>
      </c>
      <c r="O76" s="13" t="e">
        <f t="shared" si="48"/>
        <v>#VALUE!</v>
      </c>
      <c r="P76" s="13" t="e">
        <f t="shared" si="49"/>
        <v>#VALUE!</v>
      </c>
      <c r="Q76" s="13" t="e">
        <f t="shared" si="50"/>
        <v>#VALUE!</v>
      </c>
      <c r="R76" s="13" t="e">
        <f t="shared" si="51"/>
        <v>#VALUE!</v>
      </c>
      <c r="S76" s="13" t="e">
        <f t="shared" si="52"/>
        <v>#VALUE!</v>
      </c>
      <c r="T76" s="13" t="e">
        <f t="shared" si="53"/>
        <v>#VALUE!</v>
      </c>
      <c r="U76" s="13" t="e">
        <f t="shared" si="54"/>
        <v>#VALUE!</v>
      </c>
      <c r="V76" s="13" t="e">
        <f t="shared" si="55"/>
        <v>#VALUE!</v>
      </c>
      <c r="W76" s="13" t="e">
        <f t="shared" si="56"/>
        <v>#VALUE!</v>
      </c>
      <c r="X76" s="30"/>
    </row>
    <row r="77" spans="1:24">
      <c r="A77" s="1">
        <v>58</v>
      </c>
      <c r="B77" s="13" t="e">
        <f t="shared" si="23"/>
        <v>#VALUE!</v>
      </c>
      <c r="C77" s="13" t="e">
        <f t="shared" si="24"/>
        <v>#VALUE!</v>
      </c>
      <c r="D77" s="13">
        <f t="shared" si="25"/>
        <v>6.3815611886416444E-34</v>
      </c>
      <c r="E77" s="13">
        <f t="shared" si="26"/>
        <v>1.5670146699836883E+33</v>
      </c>
      <c r="F77" s="13">
        <f t="shared" si="27"/>
        <v>-1.7241379310344827E-2</v>
      </c>
      <c r="G77" s="13" t="e">
        <f t="shared" si="28"/>
        <v>#VALUE!</v>
      </c>
      <c r="H77" s="13" t="e">
        <f t="shared" si="29"/>
        <v>#VALUE!</v>
      </c>
      <c r="I77" s="13">
        <f t="shared" si="30"/>
        <v>1.7241379310344827E-2</v>
      </c>
      <c r="J77" s="13" t="e">
        <f t="shared" si="31"/>
        <v>#VALUE!</v>
      </c>
      <c r="K77" s="13" t="e">
        <f t="shared" si="32"/>
        <v>#VALUE!</v>
      </c>
      <c r="L77" s="13" t="e">
        <f t="shared" si="45"/>
        <v>#VALUE!</v>
      </c>
      <c r="M77" s="13" t="e">
        <f t="shared" si="46"/>
        <v>#VALUE!</v>
      </c>
      <c r="N77" s="13" t="e">
        <f t="shared" si="47"/>
        <v>#VALUE!</v>
      </c>
      <c r="O77" s="13" t="e">
        <f t="shared" si="48"/>
        <v>#VALUE!</v>
      </c>
      <c r="P77" s="13" t="e">
        <f t="shared" si="49"/>
        <v>#VALUE!</v>
      </c>
      <c r="Q77" s="13" t="e">
        <f t="shared" si="50"/>
        <v>#VALUE!</v>
      </c>
      <c r="R77" s="13" t="e">
        <f t="shared" si="51"/>
        <v>#VALUE!</v>
      </c>
      <c r="S77" s="13" t="e">
        <f t="shared" si="52"/>
        <v>#VALUE!</v>
      </c>
      <c r="T77" s="13" t="e">
        <f t="shared" si="53"/>
        <v>#VALUE!</v>
      </c>
      <c r="U77" s="13" t="e">
        <f t="shared" si="54"/>
        <v>#VALUE!</v>
      </c>
      <c r="V77" s="13" t="e">
        <f t="shared" si="55"/>
        <v>#VALUE!</v>
      </c>
      <c r="W77" s="13" t="e">
        <f t="shared" si="56"/>
        <v>#VALUE!</v>
      </c>
      <c r="X77" s="30"/>
    </row>
    <row r="78" spans="1:24">
      <c r="A78" s="1">
        <v>59</v>
      </c>
      <c r="B78" s="13" t="e">
        <f t="shared" si="23"/>
        <v>#VALUE!</v>
      </c>
      <c r="C78" s="13" t="e">
        <f t="shared" si="24"/>
        <v>#VALUE!</v>
      </c>
      <c r="D78" s="13">
        <f t="shared" si="25"/>
        <v>1.7084335515798098E-34</v>
      </c>
      <c r="E78" s="13">
        <f t="shared" si="26"/>
        <v>5.8533151557184503E+33</v>
      </c>
      <c r="F78" s="13">
        <f t="shared" si="27"/>
        <v>-1.6949152542372881E-2</v>
      </c>
      <c r="G78" s="13" t="e">
        <f t="shared" si="28"/>
        <v>#VALUE!</v>
      </c>
      <c r="H78" s="13" t="e">
        <f t="shared" si="29"/>
        <v>#VALUE!</v>
      </c>
      <c r="I78" s="13">
        <f t="shared" si="30"/>
        <v>1.6949152542372881E-2</v>
      </c>
      <c r="J78" s="13" t="e">
        <f t="shared" si="31"/>
        <v>#VALUE!</v>
      </c>
      <c r="K78" s="13" t="e">
        <f t="shared" si="32"/>
        <v>#VALUE!</v>
      </c>
      <c r="L78" s="13" t="e">
        <f t="shared" si="45"/>
        <v>#VALUE!</v>
      </c>
      <c r="M78" s="13" t="e">
        <f t="shared" si="46"/>
        <v>#VALUE!</v>
      </c>
      <c r="N78" s="13" t="e">
        <f t="shared" si="47"/>
        <v>#VALUE!</v>
      </c>
      <c r="O78" s="13" t="e">
        <f t="shared" si="48"/>
        <v>#VALUE!</v>
      </c>
      <c r="P78" s="13" t="e">
        <f t="shared" si="49"/>
        <v>#VALUE!</v>
      </c>
      <c r="Q78" s="13" t="e">
        <f t="shared" si="50"/>
        <v>#VALUE!</v>
      </c>
      <c r="R78" s="13" t="e">
        <f t="shared" si="51"/>
        <v>#VALUE!</v>
      </c>
      <c r="S78" s="13" t="e">
        <f t="shared" si="52"/>
        <v>#VALUE!</v>
      </c>
      <c r="T78" s="13" t="e">
        <f t="shared" si="53"/>
        <v>#VALUE!</v>
      </c>
      <c r="U78" s="13" t="e">
        <f t="shared" si="54"/>
        <v>#VALUE!</v>
      </c>
      <c r="V78" s="13" t="e">
        <f t="shared" si="55"/>
        <v>#VALUE!</v>
      </c>
      <c r="W78" s="13" t="e">
        <f t="shared" si="56"/>
        <v>#VALUE!</v>
      </c>
      <c r="X78" s="30"/>
    </row>
    <row r="79" spans="1:24">
      <c r="A79" s="1">
        <v>60</v>
      </c>
      <c r="B79" s="13" t="e">
        <f t="shared" si="23"/>
        <v>#VALUE!</v>
      </c>
      <c r="C79" s="13" t="e">
        <f t="shared" si="24"/>
        <v>#VALUE!</v>
      </c>
      <c r="D79" s="13">
        <f t="shared" si="25"/>
        <v>4.5737165466009066E-35</v>
      </c>
      <c r="E79" s="13">
        <f t="shared" si="26"/>
        <v>2.1864057158137176E+34</v>
      </c>
      <c r="F79" s="13">
        <f t="shared" si="27"/>
        <v>-1.6666666666666666E-2</v>
      </c>
      <c r="G79" s="13" t="e">
        <f t="shared" si="28"/>
        <v>#VALUE!</v>
      </c>
      <c r="H79" s="13" t="e">
        <f t="shared" si="29"/>
        <v>#VALUE!</v>
      </c>
      <c r="I79" s="13">
        <f t="shared" si="30"/>
        <v>1.6666666666666666E-2</v>
      </c>
      <c r="J79" s="13" t="e">
        <f t="shared" si="31"/>
        <v>#VALUE!</v>
      </c>
      <c r="K79" s="13" t="e">
        <f t="shared" si="32"/>
        <v>#VALUE!</v>
      </c>
      <c r="L79" s="13" t="e">
        <f t="shared" si="45"/>
        <v>#VALUE!</v>
      </c>
      <c r="M79" s="13" t="e">
        <f t="shared" si="46"/>
        <v>#VALUE!</v>
      </c>
      <c r="N79" s="13" t="e">
        <f t="shared" si="47"/>
        <v>#VALUE!</v>
      </c>
      <c r="O79" s="13" t="e">
        <f t="shared" si="48"/>
        <v>#VALUE!</v>
      </c>
      <c r="P79" s="13" t="e">
        <f t="shared" si="49"/>
        <v>#VALUE!</v>
      </c>
      <c r="Q79" s="13" t="e">
        <f t="shared" si="50"/>
        <v>#VALUE!</v>
      </c>
      <c r="R79" s="13" t="e">
        <f t="shared" si="51"/>
        <v>#VALUE!</v>
      </c>
      <c r="S79" s="13" t="e">
        <f t="shared" si="52"/>
        <v>#VALUE!</v>
      </c>
      <c r="T79" s="13" t="e">
        <f t="shared" si="53"/>
        <v>#VALUE!</v>
      </c>
      <c r="U79" s="13" t="e">
        <f t="shared" si="54"/>
        <v>#VALUE!</v>
      </c>
      <c r="V79" s="13" t="e">
        <f t="shared" si="55"/>
        <v>#VALUE!</v>
      </c>
      <c r="W79" s="13" t="e">
        <f t="shared" si="56"/>
        <v>#VALUE!</v>
      </c>
      <c r="X79" s="30"/>
    </row>
    <row r="80" spans="1:24">
      <c r="A80" s="1">
        <v>61</v>
      </c>
      <c r="B80" s="13" t="e">
        <f t="shared" si="23"/>
        <v>#VALUE!</v>
      </c>
      <c r="C80" s="13" t="e">
        <f t="shared" si="24"/>
        <v>#VALUE!</v>
      </c>
      <c r="D80" s="13">
        <f t="shared" si="25"/>
        <v>1.2244481518937024E-35</v>
      </c>
      <c r="E80" s="13">
        <f t="shared" si="26"/>
        <v>8.166944418621758E+34</v>
      </c>
      <c r="F80" s="13">
        <f t="shared" si="27"/>
        <v>-1.6393442622950821E-2</v>
      </c>
      <c r="G80" s="13" t="e">
        <f t="shared" si="28"/>
        <v>#VALUE!</v>
      </c>
      <c r="H80" s="13" t="e">
        <f t="shared" si="29"/>
        <v>#VALUE!</v>
      </c>
      <c r="I80" s="13">
        <f t="shared" si="30"/>
        <v>1.6393442622950821E-2</v>
      </c>
      <c r="J80" s="13" t="e">
        <f t="shared" si="31"/>
        <v>#VALUE!</v>
      </c>
      <c r="K80" s="13" t="e">
        <f t="shared" si="32"/>
        <v>#VALUE!</v>
      </c>
      <c r="L80" s="13" t="e">
        <f t="shared" si="45"/>
        <v>#VALUE!</v>
      </c>
      <c r="M80" s="13" t="e">
        <f t="shared" si="46"/>
        <v>#VALUE!</v>
      </c>
      <c r="N80" s="13" t="e">
        <f t="shared" si="47"/>
        <v>#VALUE!</v>
      </c>
      <c r="O80" s="13" t="e">
        <f t="shared" si="48"/>
        <v>#VALUE!</v>
      </c>
      <c r="P80" s="13" t="e">
        <f t="shared" si="49"/>
        <v>#VALUE!</v>
      </c>
      <c r="Q80" s="13" t="e">
        <f t="shared" si="50"/>
        <v>#VALUE!</v>
      </c>
      <c r="R80" s="13" t="e">
        <f t="shared" si="51"/>
        <v>#VALUE!</v>
      </c>
      <c r="S80" s="13" t="e">
        <f t="shared" si="52"/>
        <v>#VALUE!</v>
      </c>
      <c r="T80" s="13" t="e">
        <f t="shared" si="53"/>
        <v>#VALUE!</v>
      </c>
      <c r="U80" s="13" t="e">
        <f t="shared" si="54"/>
        <v>#VALUE!</v>
      </c>
      <c r="V80" s="13" t="e">
        <f t="shared" si="55"/>
        <v>#VALUE!</v>
      </c>
      <c r="W80" s="13" t="e">
        <f t="shared" si="56"/>
        <v>#VALUE!</v>
      </c>
      <c r="X80" s="30"/>
    </row>
    <row r="81" spans="1:24">
      <c r="A81" s="1">
        <v>62</v>
      </c>
      <c r="B81" s="13" t="e">
        <f t="shared" si="23"/>
        <v>#VALUE!</v>
      </c>
      <c r="C81" s="13" t="e">
        <f t="shared" si="24"/>
        <v>#VALUE!</v>
      </c>
      <c r="D81" s="13">
        <f t="shared" si="25"/>
        <v>3.2780196616909566E-36</v>
      </c>
      <c r="E81" s="13">
        <f t="shared" si="26"/>
        <v>3.0506223366706498E+35</v>
      </c>
      <c r="F81" s="13">
        <f t="shared" si="27"/>
        <v>-1.6129032258064516E-2</v>
      </c>
      <c r="G81" s="13" t="e">
        <f t="shared" si="28"/>
        <v>#VALUE!</v>
      </c>
      <c r="H81" s="13" t="e">
        <f t="shared" si="29"/>
        <v>#VALUE!</v>
      </c>
      <c r="I81" s="13">
        <f t="shared" si="30"/>
        <v>1.6129032258064516E-2</v>
      </c>
      <c r="J81" s="13" t="e">
        <f t="shared" si="31"/>
        <v>#VALUE!</v>
      </c>
      <c r="K81" s="13" t="e">
        <f t="shared" si="32"/>
        <v>#VALUE!</v>
      </c>
      <c r="L81" s="13" t="e">
        <f t="shared" si="45"/>
        <v>#VALUE!</v>
      </c>
      <c r="M81" s="13" t="e">
        <f t="shared" si="46"/>
        <v>#VALUE!</v>
      </c>
      <c r="N81" s="13" t="e">
        <f t="shared" si="47"/>
        <v>#VALUE!</v>
      </c>
      <c r="O81" s="13" t="e">
        <f t="shared" si="48"/>
        <v>#VALUE!</v>
      </c>
      <c r="P81" s="13" t="e">
        <f t="shared" si="49"/>
        <v>#VALUE!</v>
      </c>
      <c r="Q81" s="13" t="e">
        <f t="shared" si="50"/>
        <v>#VALUE!</v>
      </c>
      <c r="R81" s="13" t="e">
        <f t="shared" si="51"/>
        <v>#VALUE!</v>
      </c>
      <c r="S81" s="13" t="e">
        <f t="shared" si="52"/>
        <v>#VALUE!</v>
      </c>
      <c r="T81" s="13" t="e">
        <f t="shared" si="53"/>
        <v>#VALUE!</v>
      </c>
      <c r="U81" s="13" t="e">
        <f t="shared" si="54"/>
        <v>#VALUE!</v>
      </c>
      <c r="V81" s="13" t="e">
        <f t="shared" si="55"/>
        <v>#VALUE!</v>
      </c>
      <c r="W81" s="13" t="e">
        <f t="shared" si="56"/>
        <v>#VALUE!</v>
      </c>
      <c r="X81" s="30"/>
    </row>
    <row r="82" spans="1:24">
      <c r="A82" s="1">
        <v>63</v>
      </c>
      <c r="B82" s="13" t="e">
        <f t="shared" si="23"/>
        <v>#VALUE!</v>
      </c>
      <c r="C82" s="13" t="e">
        <f t="shared" si="24"/>
        <v>#VALUE!</v>
      </c>
      <c r="D82" s="13">
        <f t="shared" si="25"/>
        <v>8.7757189929306035E-37</v>
      </c>
      <c r="E82" s="13">
        <f t="shared" si="26"/>
        <v>1.139507772303971E+36</v>
      </c>
      <c r="F82" s="13">
        <f t="shared" si="27"/>
        <v>-1.5873015873015872E-2</v>
      </c>
      <c r="G82" s="13" t="e">
        <f t="shared" si="28"/>
        <v>#VALUE!</v>
      </c>
      <c r="H82" s="13" t="e">
        <f t="shared" si="29"/>
        <v>#VALUE!</v>
      </c>
      <c r="I82" s="13">
        <f t="shared" si="30"/>
        <v>1.5873015873015872E-2</v>
      </c>
      <c r="J82" s="13" t="e">
        <f t="shared" si="31"/>
        <v>#VALUE!</v>
      </c>
      <c r="K82" s="13" t="e">
        <f t="shared" si="32"/>
        <v>#VALUE!</v>
      </c>
      <c r="L82" s="13" t="e">
        <f t="shared" si="45"/>
        <v>#VALUE!</v>
      </c>
      <c r="M82" s="13" t="e">
        <f t="shared" si="46"/>
        <v>#VALUE!</v>
      </c>
      <c r="N82" s="13" t="e">
        <f t="shared" si="47"/>
        <v>#VALUE!</v>
      </c>
      <c r="O82" s="13" t="e">
        <f t="shared" si="48"/>
        <v>#VALUE!</v>
      </c>
      <c r="P82" s="13" t="e">
        <f t="shared" si="49"/>
        <v>#VALUE!</v>
      </c>
      <c r="Q82" s="13" t="e">
        <f t="shared" si="50"/>
        <v>#VALUE!</v>
      </c>
      <c r="R82" s="13" t="e">
        <f t="shared" si="51"/>
        <v>#VALUE!</v>
      </c>
      <c r="S82" s="13" t="e">
        <f t="shared" si="52"/>
        <v>#VALUE!</v>
      </c>
      <c r="T82" s="13" t="e">
        <f t="shared" si="53"/>
        <v>#VALUE!</v>
      </c>
      <c r="U82" s="13" t="e">
        <f t="shared" si="54"/>
        <v>#VALUE!</v>
      </c>
      <c r="V82" s="13" t="e">
        <f t="shared" si="55"/>
        <v>#VALUE!</v>
      </c>
      <c r="W82" s="13" t="e">
        <f t="shared" si="56"/>
        <v>#VALUE!</v>
      </c>
      <c r="X82" s="30"/>
    </row>
    <row r="83" spans="1:24">
      <c r="A83" s="1">
        <v>64</v>
      </c>
      <c r="B83" s="13" t="e">
        <f t="shared" si="23"/>
        <v>#VALUE!</v>
      </c>
      <c r="C83" s="13" t="e">
        <f t="shared" si="24"/>
        <v>#VALUE!</v>
      </c>
      <c r="D83" s="13">
        <f t="shared" si="25"/>
        <v>2.3493832188656541E-37</v>
      </c>
      <c r="E83" s="13">
        <f t="shared" si="26"/>
        <v>4.2564362934490827E+36</v>
      </c>
      <c r="F83" s="13">
        <f t="shared" si="27"/>
        <v>-1.5625E-2</v>
      </c>
      <c r="G83" s="13" t="e">
        <f t="shared" si="28"/>
        <v>#VALUE!</v>
      </c>
      <c r="H83" s="13" t="e">
        <f t="shared" si="29"/>
        <v>#VALUE!</v>
      </c>
      <c r="I83" s="13">
        <f t="shared" si="30"/>
        <v>1.5625E-2</v>
      </c>
      <c r="J83" s="13" t="e">
        <f t="shared" si="31"/>
        <v>#VALUE!</v>
      </c>
      <c r="K83" s="13" t="e">
        <f t="shared" si="32"/>
        <v>#VALUE!</v>
      </c>
      <c r="L83" s="13" t="e">
        <f t="shared" si="45"/>
        <v>#VALUE!</v>
      </c>
      <c r="M83" s="13" t="e">
        <f t="shared" si="46"/>
        <v>#VALUE!</v>
      </c>
      <c r="N83" s="13" t="e">
        <f t="shared" si="47"/>
        <v>#VALUE!</v>
      </c>
      <c r="O83" s="13" t="e">
        <f t="shared" si="48"/>
        <v>#VALUE!</v>
      </c>
      <c r="P83" s="13" t="e">
        <f t="shared" si="49"/>
        <v>#VALUE!</v>
      </c>
      <c r="Q83" s="13" t="e">
        <f t="shared" si="50"/>
        <v>#VALUE!</v>
      </c>
      <c r="R83" s="13" t="e">
        <f t="shared" si="51"/>
        <v>#VALUE!</v>
      </c>
      <c r="S83" s="13" t="e">
        <f t="shared" si="52"/>
        <v>#VALUE!</v>
      </c>
      <c r="T83" s="13" t="e">
        <f t="shared" si="53"/>
        <v>#VALUE!</v>
      </c>
      <c r="U83" s="13" t="e">
        <f t="shared" si="54"/>
        <v>#VALUE!</v>
      </c>
      <c r="V83" s="13" t="e">
        <f t="shared" si="55"/>
        <v>#VALUE!</v>
      </c>
      <c r="W83" s="13" t="e">
        <f t="shared" si="56"/>
        <v>#VALUE!</v>
      </c>
      <c r="X83" s="30"/>
    </row>
    <row r="84" spans="1:24">
      <c r="A84" s="1">
        <v>65</v>
      </c>
      <c r="B84" s="13" t="e">
        <f t="shared" si="23"/>
        <v>#VALUE!</v>
      </c>
      <c r="C84" s="13" t="e">
        <f t="shared" si="24"/>
        <v>#VALUE!</v>
      </c>
      <c r="D84" s="13">
        <f t="shared" si="25"/>
        <v>6.2896288196259811E-38</v>
      </c>
      <c r="E84" s="13">
        <f t="shared" si="26"/>
        <v>1.5899189422428682E+37</v>
      </c>
      <c r="F84" s="13">
        <f t="shared" si="27"/>
        <v>-1.5384615384615385E-2</v>
      </c>
      <c r="G84" s="13" t="e">
        <f t="shared" si="28"/>
        <v>#VALUE!</v>
      </c>
      <c r="H84" s="13" t="e">
        <f t="shared" si="29"/>
        <v>#VALUE!</v>
      </c>
      <c r="I84" s="13">
        <f t="shared" si="30"/>
        <v>1.5384615384615385E-2</v>
      </c>
      <c r="J84" s="13" t="e">
        <f t="shared" si="31"/>
        <v>#VALUE!</v>
      </c>
      <c r="K84" s="13" t="e">
        <f t="shared" si="32"/>
        <v>#VALUE!</v>
      </c>
      <c r="L84" s="13" t="e">
        <f t="shared" si="45"/>
        <v>#VALUE!</v>
      </c>
      <c r="M84" s="13" t="e">
        <f t="shared" si="46"/>
        <v>#VALUE!</v>
      </c>
      <c r="N84" s="13" t="e">
        <f t="shared" si="47"/>
        <v>#VALUE!</v>
      </c>
      <c r="O84" s="13" t="e">
        <f t="shared" si="48"/>
        <v>#VALUE!</v>
      </c>
      <c r="P84" s="13" t="e">
        <f t="shared" si="49"/>
        <v>#VALUE!</v>
      </c>
      <c r="Q84" s="13" t="e">
        <f t="shared" si="50"/>
        <v>#VALUE!</v>
      </c>
      <c r="R84" s="13" t="e">
        <f t="shared" si="51"/>
        <v>#VALUE!</v>
      </c>
      <c r="S84" s="13" t="e">
        <f t="shared" si="52"/>
        <v>#VALUE!</v>
      </c>
      <c r="T84" s="13" t="e">
        <f t="shared" si="53"/>
        <v>#VALUE!</v>
      </c>
      <c r="U84" s="13" t="e">
        <f t="shared" si="54"/>
        <v>#VALUE!</v>
      </c>
      <c r="V84" s="13" t="e">
        <f t="shared" si="55"/>
        <v>#VALUE!</v>
      </c>
      <c r="W84" s="13" t="e">
        <f t="shared" si="56"/>
        <v>#VALUE!</v>
      </c>
      <c r="X84" s="30"/>
    </row>
    <row r="85" spans="1:24">
      <c r="A85" s="1">
        <v>66</v>
      </c>
      <c r="B85" s="13" t="e">
        <f t="shared" si="23"/>
        <v>#VALUE!</v>
      </c>
      <c r="C85" s="13" t="e">
        <f t="shared" si="24"/>
        <v>#VALUE!</v>
      </c>
      <c r="D85" s="13">
        <f t="shared" si="25"/>
        <v>1.6838219653143485E-38</v>
      </c>
      <c r="E85" s="13">
        <f t="shared" si="26"/>
        <v>5.9388701454153595E+37</v>
      </c>
      <c r="F85" s="13">
        <f t="shared" si="27"/>
        <v>-1.5151515151515152E-2</v>
      </c>
      <c r="G85" s="13" t="e">
        <f t="shared" si="28"/>
        <v>#VALUE!</v>
      </c>
      <c r="H85" s="13" t="e">
        <f t="shared" si="29"/>
        <v>#VALUE!</v>
      </c>
      <c r="I85" s="13">
        <f t="shared" si="30"/>
        <v>1.5151515151515152E-2</v>
      </c>
      <c r="J85" s="13" t="e">
        <f t="shared" si="31"/>
        <v>#VALUE!</v>
      </c>
      <c r="K85" s="13" t="e">
        <f t="shared" si="32"/>
        <v>#VALUE!</v>
      </c>
      <c r="L85" s="13" t="e">
        <f t="shared" si="45"/>
        <v>#VALUE!</v>
      </c>
      <c r="M85" s="13" t="e">
        <f t="shared" si="46"/>
        <v>#VALUE!</v>
      </c>
      <c r="N85" s="13" t="e">
        <f t="shared" si="47"/>
        <v>#VALUE!</v>
      </c>
      <c r="O85" s="13" t="e">
        <f t="shared" si="48"/>
        <v>#VALUE!</v>
      </c>
      <c r="P85" s="13" t="e">
        <f t="shared" si="49"/>
        <v>#VALUE!</v>
      </c>
      <c r="Q85" s="13" t="e">
        <f t="shared" si="50"/>
        <v>#VALUE!</v>
      </c>
      <c r="R85" s="13" t="e">
        <f t="shared" si="51"/>
        <v>#VALUE!</v>
      </c>
      <c r="S85" s="13" t="e">
        <f t="shared" si="52"/>
        <v>#VALUE!</v>
      </c>
      <c r="T85" s="13" t="e">
        <f t="shared" si="53"/>
        <v>#VALUE!</v>
      </c>
      <c r="U85" s="13" t="e">
        <f t="shared" si="54"/>
        <v>#VALUE!</v>
      </c>
      <c r="V85" s="13" t="e">
        <f t="shared" si="55"/>
        <v>#VALUE!</v>
      </c>
      <c r="W85" s="13" t="e">
        <f t="shared" si="56"/>
        <v>#VALUE!</v>
      </c>
      <c r="X85" s="30"/>
    </row>
    <row r="86" spans="1:24">
      <c r="A86" s="1">
        <v>67</v>
      </c>
      <c r="B86" s="13" t="e">
        <f t="shared" si="23"/>
        <v>#VALUE!</v>
      </c>
      <c r="C86" s="13" t="e">
        <f t="shared" si="24"/>
        <v>#VALUE!</v>
      </c>
      <c r="D86" s="13">
        <f t="shared" si="25"/>
        <v>4.5078278737658735E-39</v>
      </c>
      <c r="E86" s="13">
        <f t="shared" si="26"/>
        <v>2.2183633182173667E+38</v>
      </c>
      <c r="F86" s="13">
        <f t="shared" si="27"/>
        <v>-1.4925373134328358E-2</v>
      </c>
      <c r="G86" s="13" t="e">
        <f t="shared" si="28"/>
        <v>#VALUE!</v>
      </c>
      <c r="H86" s="13" t="e">
        <f t="shared" si="29"/>
        <v>#VALUE!</v>
      </c>
      <c r="I86" s="13">
        <f t="shared" si="30"/>
        <v>1.4925373134328358E-2</v>
      </c>
      <c r="J86" s="13" t="e">
        <f t="shared" si="31"/>
        <v>#VALUE!</v>
      </c>
      <c r="K86" s="13" t="e">
        <f t="shared" si="32"/>
        <v>#VALUE!</v>
      </c>
      <c r="L86" s="13" t="e">
        <f t="shared" si="45"/>
        <v>#VALUE!</v>
      </c>
      <c r="M86" s="13" t="e">
        <f t="shared" si="46"/>
        <v>#VALUE!</v>
      </c>
      <c r="N86" s="13" t="e">
        <f t="shared" si="47"/>
        <v>#VALUE!</v>
      </c>
      <c r="O86" s="13" t="e">
        <f t="shared" si="48"/>
        <v>#VALUE!</v>
      </c>
      <c r="P86" s="13" t="e">
        <f t="shared" si="49"/>
        <v>#VALUE!</v>
      </c>
      <c r="Q86" s="13" t="e">
        <f t="shared" si="50"/>
        <v>#VALUE!</v>
      </c>
      <c r="R86" s="13" t="e">
        <f t="shared" si="51"/>
        <v>#VALUE!</v>
      </c>
      <c r="S86" s="13" t="e">
        <f t="shared" si="52"/>
        <v>#VALUE!</v>
      </c>
      <c r="T86" s="13" t="e">
        <f t="shared" si="53"/>
        <v>#VALUE!</v>
      </c>
      <c r="U86" s="13" t="e">
        <f t="shared" si="54"/>
        <v>#VALUE!</v>
      </c>
      <c r="V86" s="13" t="e">
        <f t="shared" si="55"/>
        <v>#VALUE!</v>
      </c>
      <c r="W86" s="13" t="e">
        <f t="shared" si="56"/>
        <v>#VALUE!</v>
      </c>
      <c r="X86" s="30"/>
    </row>
    <row r="87" spans="1:24">
      <c r="A87" s="1">
        <v>68</v>
      </c>
      <c r="B87" s="13" t="e">
        <f t="shared" si="23"/>
        <v>#VALUE!</v>
      </c>
      <c r="C87" s="13" t="e">
        <f t="shared" si="24"/>
        <v>#VALUE!</v>
      </c>
      <c r="D87" s="13">
        <f t="shared" si="25"/>
        <v>1.2068088288483023E-39</v>
      </c>
      <c r="E87" s="13">
        <f t="shared" si="26"/>
        <v>8.2863165738879544E+38</v>
      </c>
      <c r="F87" s="13">
        <f t="shared" si="27"/>
        <v>-1.4705882352941176E-2</v>
      </c>
      <c r="G87" s="13" t="e">
        <f t="shared" si="28"/>
        <v>#VALUE!</v>
      </c>
      <c r="H87" s="13" t="e">
        <f t="shared" si="29"/>
        <v>#VALUE!</v>
      </c>
      <c r="I87" s="13">
        <f t="shared" si="30"/>
        <v>1.4705882352941176E-2</v>
      </c>
      <c r="J87" s="13" t="e">
        <f t="shared" si="31"/>
        <v>#VALUE!</v>
      </c>
      <c r="K87" s="13" t="e">
        <f t="shared" si="32"/>
        <v>#VALUE!</v>
      </c>
      <c r="L87" s="13" t="e">
        <f t="shared" si="45"/>
        <v>#VALUE!</v>
      </c>
      <c r="M87" s="13" t="e">
        <f t="shared" si="46"/>
        <v>#VALUE!</v>
      </c>
      <c r="N87" s="13" t="e">
        <f t="shared" si="47"/>
        <v>#VALUE!</v>
      </c>
      <c r="O87" s="13" t="e">
        <f t="shared" si="48"/>
        <v>#VALUE!</v>
      </c>
      <c r="P87" s="13" t="e">
        <f t="shared" si="49"/>
        <v>#VALUE!</v>
      </c>
      <c r="Q87" s="13" t="e">
        <f t="shared" si="50"/>
        <v>#VALUE!</v>
      </c>
      <c r="R87" s="13" t="e">
        <f t="shared" si="51"/>
        <v>#VALUE!</v>
      </c>
      <c r="S87" s="13" t="e">
        <f t="shared" si="52"/>
        <v>#VALUE!</v>
      </c>
      <c r="T87" s="13" t="e">
        <f t="shared" si="53"/>
        <v>#VALUE!</v>
      </c>
      <c r="U87" s="13" t="e">
        <f t="shared" si="54"/>
        <v>#VALUE!</v>
      </c>
      <c r="V87" s="13" t="e">
        <f t="shared" si="55"/>
        <v>#VALUE!</v>
      </c>
      <c r="W87" s="13" t="e">
        <f t="shared" si="56"/>
        <v>#VALUE!</v>
      </c>
      <c r="X87" s="30"/>
    </row>
    <row r="88" spans="1:24">
      <c r="A88" s="1">
        <v>69</v>
      </c>
      <c r="B88" s="13" t="e">
        <f t="shared" si="23"/>
        <v>#VALUE!</v>
      </c>
      <c r="C88" s="13" t="e">
        <f t="shared" si="24"/>
        <v>#VALUE!</v>
      </c>
      <c r="D88" s="13">
        <f t="shared" si="25"/>
        <v>3.2307967166668543E-40</v>
      </c>
      <c r="E88" s="13">
        <f t="shared" si="26"/>
        <v>3.0952117626010192E+39</v>
      </c>
      <c r="F88" s="13">
        <f t="shared" si="27"/>
        <v>-1.4492753623188406E-2</v>
      </c>
      <c r="G88" s="13" t="e">
        <f t="shared" si="28"/>
        <v>#VALUE!</v>
      </c>
      <c r="H88" s="13" t="e">
        <f t="shared" si="29"/>
        <v>#VALUE!</v>
      </c>
      <c r="I88" s="13">
        <f t="shared" si="30"/>
        <v>1.4492753623188406E-2</v>
      </c>
      <c r="J88" s="13" t="e">
        <f t="shared" si="31"/>
        <v>#VALUE!</v>
      </c>
      <c r="K88" s="13" t="e">
        <f t="shared" si="32"/>
        <v>#VALUE!</v>
      </c>
      <c r="L88" s="13" t="e">
        <f t="shared" si="45"/>
        <v>#VALUE!</v>
      </c>
      <c r="M88" s="13" t="e">
        <f t="shared" si="46"/>
        <v>#VALUE!</v>
      </c>
      <c r="N88" s="13" t="e">
        <f t="shared" si="47"/>
        <v>#VALUE!</v>
      </c>
      <c r="O88" s="13" t="e">
        <f t="shared" si="48"/>
        <v>#VALUE!</v>
      </c>
      <c r="P88" s="13" t="e">
        <f t="shared" si="49"/>
        <v>#VALUE!</v>
      </c>
      <c r="Q88" s="13" t="e">
        <f t="shared" si="50"/>
        <v>#VALUE!</v>
      </c>
      <c r="R88" s="13" t="e">
        <f t="shared" si="51"/>
        <v>#VALUE!</v>
      </c>
      <c r="S88" s="13" t="e">
        <f t="shared" si="52"/>
        <v>#VALUE!</v>
      </c>
      <c r="T88" s="13" t="e">
        <f t="shared" si="53"/>
        <v>#VALUE!</v>
      </c>
      <c r="U88" s="13" t="e">
        <f t="shared" si="54"/>
        <v>#VALUE!</v>
      </c>
      <c r="V88" s="13" t="e">
        <f t="shared" si="55"/>
        <v>#VALUE!</v>
      </c>
      <c r="W88" s="13" t="e">
        <f t="shared" si="56"/>
        <v>#VALUE!</v>
      </c>
      <c r="X88" s="30"/>
    </row>
    <row r="89" spans="1:24">
      <c r="A89" s="1">
        <v>70</v>
      </c>
      <c r="B89" s="13" t="e">
        <f t="shared" si="23"/>
        <v>#VALUE!</v>
      </c>
      <c r="C89" s="13" t="e">
        <f t="shared" si="24"/>
        <v>#VALUE!</v>
      </c>
      <c r="D89" s="13">
        <f t="shared" si="25"/>
        <v>8.6492965372042831E-41</v>
      </c>
      <c r="E89" s="13">
        <f t="shared" si="26"/>
        <v>1.1561633893560903E+40</v>
      </c>
      <c r="F89" s="13">
        <f t="shared" si="27"/>
        <v>-1.4285714285714285E-2</v>
      </c>
      <c r="G89" s="13" t="e">
        <f t="shared" si="28"/>
        <v>#VALUE!</v>
      </c>
      <c r="H89" s="13" t="e">
        <f t="shared" si="29"/>
        <v>#VALUE!</v>
      </c>
      <c r="I89" s="13">
        <f t="shared" si="30"/>
        <v>1.4285714285714285E-2</v>
      </c>
      <c r="J89" s="13" t="e">
        <f t="shared" si="31"/>
        <v>#VALUE!</v>
      </c>
      <c r="K89" s="13" t="e">
        <f t="shared" si="32"/>
        <v>#VALUE!</v>
      </c>
      <c r="L89" s="13" t="e">
        <f t="shared" si="45"/>
        <v>#VALUE!</v>
      </c>
      <c r="M89" s="13" t="e">
        <f t="shared" si="46"/>
        <v>#VALUE!</v>
      </c>
      <c r="N89" s="13" t="e">
        <f t="shared" si="47"/>
        <v>#VALUE!</v>
      </c>
      <c r="O89" s="13" t="e">
        <f t="shared" si="48"/>
        <v>#VALUE!</v>
      </c>
      <c r="P89" s="13" t="e">
        <f t="shared" si="49"/>
        <v>#VALUE!</v>
      </c>
      <c r="Q89" s="13" t="e">
        <f t="shared" si="50"/>
        <v>#VALUE!</v>
      </c>
      <c r="R89" s="13" t="e">
        <f t="shared" si="51"/>
        <v>#VALUE!</v>
      </c>
      <c r="S89" s="13" t="e">
        <f t="shared" si="52"/>
        <v>#VALUE!</v>
      </c>
      <c r="T89" s="13" t="e">
        <f t="shared" si="53"/>
        <v>#VALUE!</v>
      </c>
      <c r="U89" s="13" t="e">
        <f t="shared" si="54"/>
        <v>#VALUE!</v>
      </c>
      <c r="V89" s="13" t="e">
        <f t="shared" si="55"/>
        <v>#VALUE!</v>
      </c>
      <c r="W89" s="13" t="e">
        <f t="shared" si="56"/>
        <v>#VALUE!</v>
      </c>
      <c r="X89" s="30"/>
    </row>
    <row r="90" spans="1:24">
      <c r="A90" s="1">
        <v>71</v>
      </c>
      <c r="B90" s="13" t="e">
        <f t="shared" si="23"/>
        <v>#VALUE!</v>
      </c>
      <c r="C90" s="13" t="e">
        <f t="shared" si="24"/>
        <v>#VALUE!</v>
      </c>
      <c r="D90" s="13">
        <f t="shared" si="25"/>
        <v>2.3155381520158075E-41</v>
      </c>
      <c r="E90" s="13">
        <f t="shared" si="26"/>
        <v>4.3186505008757603E+40</v>
      </c>
      <c r="F90" s="13">
        <f t="shared" si="27"/>
        <v>-1.4084507042253521E-2</v>
      </c>
      <c r="G90" s="13" t="e">
        <f t="shared" si="28"/>
        <v>#VALUE!</v>
      </c>
      <c r="H90" s="13" t="e">
        <f t="shared" si="29"/>
        <v>#VALUE!</v>
      </c>
      <c r="I90" s="13">
        <f t="shared" si="30"/>
        <v>1.4084507042253521E-2</v>
      </c>
      <c r="J90" s="13" t="e">
        <f t="shared" si="31"/>
        <v>#VALUE!</v>
      </c>
      <c r="K90" s="13" t="e">
        <f t="shared" si="32"/>
        <v>#VALUE!</v>
      </c>
      <c r="L90" s="13" t="e">
        <f t="shared" si="45"/>
        <v>#VALUE!</v>
      </c>
      <c r="M90" s="13" t="e">
        <f t="shared" si="46"/>
        <v>#VALUE!</v>
      </c>
      <c r="N90" s="13" t="e">
        <f t="shared" si="47"/>
        <v>#VALUE!</v>
      </c>
      <c r="O90" s="13" t="e">
        <f t="shared" si="48"/>
        <v>#VALUE!</v>
      </c>
      <c r="P90" s="13" t="e">
        <f t="shared" si="49"/>
        <v>#VALUE!</v>
      </c>
      <c r="Q90" s="13" t="e">
        <f t="shared" si="50"/>
        <v>#VALUE!</v>
      </c>
      <c r="R90" s="13" t="e">
        <f t="shared" si="51"/>
        <v>#VALUE!</v>
      </c>
      <c r="S90" s="13" t="e">
        <f t="shared" si="52"/>
        <v>#VALUE!</v>
      </c>
      <c r="T90" s="13" t="e">
        <f t="shared" si="53"/>
        <v>#VALUE!</v>
      </c>
      <c r="U90" s="13" t="e">
        <f t="shared" si="54"/>
        <v>#VALUE!</v>
      </c>
      <c r="V90" s="13" t="e">
        <f t="shared" si="55"/>
        <v>#VALUE!</v>
      </c>
      <c r="W90" s="13" t="e">
        <f t="shared" si="56"/>
        <v>#VALUE!</v>
      </c>
      <c r="X90" s="30"/>
    </row>
    <row r="91" spans="1:24">
      <c r="A91" s="1">
        <v>72</v>
      </c>
      <c r="B91" s="13" t="e">
        <f t="shared" si="23"/>
        <v>#VALUE!</v>
      </c>
      <c r="C91" s="13" t="e">
        <f t="shared" si="24"/>
        <v>#VALUE!</v>
      </c>
      <c r="D91" s="13">
        <f t="shared" si="25"/>
        <v>6.1990208225348366E-42</v>
      </c>
      <c r="E91" s="13">
        <f t="shared" si="26"/>
        <v>1.6131579948316591E+41</v>
      </c>
      <c r="F91" s="13">
        <f t="shared" si="27"/>
        <v>-1.3888888888888888E-2</v>
      </c>
      <c r="G91" s="13" t="e">
        <f t="shared" si="28"/>
        <v>#VALUE!</v>
      </c>
      <c r="H91" s="13" t="e">
        <f t="shared" si="29"/>
        <v>#VALUE!</v>
      </c>
      <c r="I91" s="13">
        <f t="shared" si="30"/>
        <v>1.3888888888888888E-2</v>
      </c>
      <c r="J91" s="13" t="e">
        <f t="shared" si="31"/>
        <v>#VALUE!</v>
      </c>
      <c r="K91" s="13" t="e">
        <f t="shared" si="32"/>
        <v>#VALUE!</v>
      </c>
      <c r="L91" s="13" t="e">
        <f t="shared" si="45"/>
        <v>#VALUE!</v>
      </c>
      <c r="M91" s="13" t="e">
        <f t="shared" si="46"/>
        <v>#VALUE!</v>
      </c>
      <c r="N91" s="13" t="e">
        <f t="shared" si="47"/>
        <v>#VALUE!</v>
      </c>
      <c r="O91" s="13" t="e">
        <f t="shared" si="48"/>
        <v>#VALUE!</v>
      </c>
      <c r="P91" s="13" t="e">
        <f t="shared" si="49"/>
        <v>#VALUE!</v>
      </c>
      <c r="Q91" s="13" t="e">
        <f t="shared" si="50"/>
        <v>#VALUE!</v>
      </c>
      <c r="R91" s="13" t="e">
        <f t="shared" si="51"/>
        <v>#VALUE!</v>
      </c>
      <c r="S91" s="13" t="e">
        <f t="shared" si="52"/>
        <v>#VALUE!</v>
      </c>
      <c r="T91" s="13" t="e">
        <f t="shared" si="53"/>
        <v>#VALUE!</v>
      </c>
      <c r="U91" s="13" t="e">
        <f t="shared" si="54"/>
        <v>#VALUE!</v>
      </c>
      <c r="V91" s="13" t="e">
        <f t="shared" si="55"/>
        <v>#VALUE!</v>
      </c>
      <c r="W91" s="13" t="e">
        <f t="shared" si="56"/>
        <v>#VALUE!</v>
      </c>
      <c r="X91" s="30"/>
    </row>
    <row r="92" spans="1:24">
      <c r="A92" s="1">
        <v>73</v>
      </c>
      <c r="B92" s="13" t="e">
        <f t="shared" si="23"/>
        <v>#VALUE!</v>
      </c>
      <c r="C92" s="13" t="e">
        <f t="shared" si="24"/>
        <v>#VALUE!</v>
      </c>
      <c r="D92" s="13">
        <f t="shared" si="25"/>
        <v>1.6595649320123208E-42</v>
      </c>
      <c r="E92" s="13">
        <f t="shared" si="26"/>
        <v>6.0256756497465916E+41</v>
      </c>
      <c r="F92" s="13">
        <f t="shared" si="27"/>
        <v>-1.3698630136986301E-2</v>
      </c>
      <c r="G92" s="13" t="e">
        <f t="shared" si="28"/>
        <v>#VALUE!</v>
      </c>
      <c r="H92" s="13" t="e">
        <f t="shared" si="29"/>
        <v>#VALUE!</v>
      </c>
      <c r="I92" s="13">
        <f t="shared" si="30"/>
        <v>1.3698630136986301E-2</v>
      </c>
      <c r="J92" s="13" t="e">
        <f t="shared" si="31"/>
        <v>#VALUE!</v>
      </c>
      <c r="K92" s="13" t="e">
        <f t="shared" si="32"/>
        <v>#VALUE!</v>
      </c>
      <c r="L92" s="13" t="e">
        <f t="shared" si="45"/>
        <v>#VALUE!</v>
      </c>
      <c r="M92" s="13" t="e">
        <f t="shared" si="46"/>
        <v>#VALUE!</v>
      </c>
      <c r="N92" s="13" t="e">
        <f t="shared" si="47"/>
        <v>#VALUE!</v>
      </c>
      <c r="O92" s="13" t="e">
        <f t="shared" si="48"/>
        <v>#VALUE!</v>
      </c>
      <c r="P92" s="13" t="e">
        <f t="shared" si="49"/>
        <v>#VALUE!</v>
      </c>
      <c r="Q92" s="13" t="e">
        <f t="shared" si="50"/>
        <v>#VALUE!</v>
      </c>
      <c r="R92" s="13" t="e">
        <f t="shared" si="51"/>
        <v>#VALUE!</v>
      </c>
      <c r="S92" s="13" t="e">
        <f t="shared" si="52"/>
        <v>#VALUE!</v>
      </c>
      <c r="T92" s="13" t="e">
        <f t="shared" si="53"/>
        <v>#VALUE!</v>
      </c>
      <c r="U92" s="13" t="e">
        <f t="shared" si="54"/>
        <v>#VALUE!</v>
      </c>
      <c r="V92" s="13" t="e">
        <f t="shared" si="55"/>
        <v>#VALUE!</v>
      </c>
      <c r="W92" s="13" t="e">
        <f t="shared" si="56"/>
        <v>#VALUE!</v>
      </c>
      <c r="X92" s="30"/>
    </row>
    <row r="93" spans="1:24">
      <c r="A93" s="1">
        <v>74</v>
      </c>
      <c r="B93" s="13" t="e">
        <f t="shared" si="23"/>
        <v>#VALUE!</v>
      </c>
      <c r="C93" s="13" t="e">
        <f t="shared" si="24"/>
        <v>#VALUE!</v>
      </c>
      <c r="D93" s="13">
        <f t="shared" si="25"/>
        <v>4.4428883890066051E-43</v>
      </c>
      <c r="E93" s="13">
        <f t="shared" si="26"/>
        <v>2.2507880289641761E+42</v>
      </c>
      <c r="F93" s="13">
        <f t="shared" si="27"/>
        <v>-1.3513513513513514E-2</v>
      </c>
      <c r="G93" s="13" t="e">
        <f t="shared" si="28"/>
        <v>#VALUE!</v>
      </c>
      <c r="H93" s="13" t="e">
        <f t="shared" si="29"/>
        <v>#VALUE!</v>
      </c>
      <c r="I93" s="13">
        <f t="shared" si="30"/>
        <v>1.3513513513513514E-2</v>
      </c>
      <c r="J93" s="13" t="e">
        <f t="shared" si="31"/>
        <v>#VALUE!</v>
      </c>
      <c r="K93" s="13" t="e">
        <f t="shared" si="32"/>
        <v>#VALUE!</v>
      </c>
      <c r="L93" s="13" t="e">
        <f t="shared" si="45"/>
        <v>#VALUE!</v>
      </c>
      <c r="M93" s="13" t="e">
        <f t="shared" si="46"/>
        <v>#VALUE!</v>
      </c>
      <c r="N93" s="13" t="e">
        <f t="shared" si="47"/>
        <v>#VALUE!</v>
      </c>
      <c r="O93" s="13" t="e">
        <f t="shared" si="48"/>
        <v>#VALUE!</v>
      </c>
      <c r="P93" s="13" t="e">
        <f t="shared" si="49"/>
        <v>#VALUE!</v>
      </c>
      <c r="Q93" s="13" t="e">
        <f t="shared" si="50"/>
        <v>#VALUE!</v>
      </c>
      <c r="R93" s="13" t="e">
        <f t="shared" si="51"/>
        <v>#VALUE!</v>
      </c>
      <c r="S93" s="13" t="e">
        <f t="shared" si="52"/>
        <v>#VALUE!</v>
      </c>
      <c r="T93" s="13" t="e">
        <f t="shared" si="53"/>
        <v>#VALUE!</v>
      </c>
      <c r="U93" s="13" t="e">
        <f t="shared" si="54"/>
        <v>#VALUE!</v>
      </c>
      <c r="V93" s="13" t="e">
        <f t="shared" si="55"/>
        <v>#VALUE!</v>
      </c>
      <c r="W93" s="13" t="e">
        <f t="shared" si="56"/>
        <v>#VALUE!</v>
      </c>
      <c r="X93" s="30"/>
    </row>
    <row r="94" spans="1:24">
      <c r="A94" s="1">
        <v>75</v>
      </c>
      <c r="B94" s="13" t="e">
        <f t="shared" si="23"/>
        <v>#VALUE!</v>
      </c>
      <c r="C94" s="13" t="e">
        <f t="shared" si="24"/>
        <v>#VALUE!</v>
      </c>
      <c r="D94" s="13">
        <f t="shared" si="25"/>
        <v>1.1894236167809936E-43</v>
      </c>
      <c r="E94" s="13">
        <f t="shared" si="26"/>
        <v>8.4074335324395037E+42</v>
      </c>
      <c r="F94" s="13">
        <f t="shared" si="27"/>
        <v>-1.3333333333333334E-2</v>
      </c>
      <c r="G94" s="13" t="e">
        <f t="shared" si="28"/>
        <v>#VALUE!</v>
      </c>
      <c r="H94" s="13" t="e">
        <f t="shared" si="29"/>
        <v>#VALUE!</v>
      </c>
      <c r="I94" s="13">
        <f t="shared" si="30"/>
        <v>1.3333333333333334E-2</v>
      </c>
      <c r="J94" s="13" t="e">
        <f t="shared" si="31"/>
        <v>#VALUE!</v>
      </c>
      <c r="K94" s="13" t="e">
        <f t="shared" si="32"/>
        <v>#VALUE!</v>
      </c>
      <c r="L94" s="13" t="e">
        <f t="shared" si="45"/>
        <v>#VALUE!</v>
      </c>
      <c r="M94" s="13" t="e">
        <f t="shared" si="46"/>
        <v>#VALUE!</v>
      </c>
      <c r="N94" s="13" t="e">
        <f t="shared" si="47"/>
        <v>#VALUE!</v>
      </c>
      <c r="O94" s="13" t="e">
        <f t="shared" si="48"/>
        <v>#VALUE!</v>
      </c>
      <c r="P94" s="13" t="e">
        <f t="shared" si="49"/>
        <v>#VALUE!</v>
      </c>
      <c r="Q94" s="13" t="e">
        <f t="shared" si="50"/>
        <v>#VALUE!</v>
      </c>
      <c r="R94" s="13" t="e">
        <f t="shared" si="51"/>
        <v>#VALUE!</v>
      </c>
      <c r="S94" s="13" t="e">
        <f t="shared" si="52"/>
        <v>#VALUE!</v>
      </c>
      <c r="T94" s="13" t="e">
        <f t="shared" si="53"/>
        <v>#VALUE!</v>
      </c>
      <c r="U94" s="13" t="e">
        <f t="shared" si="54"/>
        <v>#VALUE!</v>
      </c>
      <c r="V94" s="13" t="e">
        <f t="shared" si="55"/>
        <v>#VALUE!</v>
      </c>
      <c r="W94" s="13" t="e">
        <f t="shared" si="56"/>
        <v>#VALUE!</v>
      </c>
      <c r="X94" s="30"/>
    </row>
    <row r="95" spans="1:24">
      <c r="A95" s="1">
        <v>76</v>
      </c>
      <c r="B95" s="13" t="e">
        <f t="shared" si="23"/>
        <v>#VALUE!</v>
      </c>
      <c r="C95" s="13" t="e">
        <f t="shared" si="24"/>
        <v>#VALUE!</v>
      </c>
      <c r="D95" s="13">
        <f t="shared" si="25"/>
        <v>3.1842540624179447E-44</v>
      </c>
      <c r="E95" s="13">
        <f t="shared" si="26"/>
        <v>3.1404529299419526E+43</v>
      </c>
      <c r="F95" s="13">
        <f t="shared" si="27"/>
        <v>-1.3157894736842105E-2</v>
      </c>
      <c r="G95" s="13" t="e">
        <f t="shared" si="28"/>
        <v>#VALUE!</v>
      </c>
      <c r="H95" s="13" t="e">
        <f t="shared" si="29"/>
        <v>#VALUE!</v>
      </c>
      <c r="I95" s="13">
        <f t="shared" si="30"/>
        <v>1.3157894736842105E-2</v>
      </c>
      <c r="J95" s="13" t="e">
        <f t="shared" si="31"/>
        <v>#VALUE!</v>
      </c>
      <c r="K95" s="13" t="e">
        <f t="shared" si="32"/>
        <v>#VALUE!</v>
      </c>
      <c r="L95" s="13" t="e">
        <f t="shared" si="45"/>
        <v>#VALUE!</v>
      </c>
      <c r="M95" s="13" t="e">
        <f t="shared" si="46"/>
        <v>#VALUE!</v>
      </c>
      <c r="N95" s="13" t="e">
        <f t="shared" si="47"/>
        <v>#VALUE!</v>
      </c>
      <c r="O95" s="13" t="e">
        <f t="shared" si="48"/>
        <v>#VALUE!</v>
      </c>
      <c r="P95" s="13" t="e">
        <f t="shared" si="49"/>
        <v>#VALUE!</v>
      </c>
      <c r="Q95" s="13" t="e">
        <f t="shared" si="50"/>
        <v>#VALUE!</v>
      </c>
      <c r="R95" s="13" t="e">
        <f t="shared" si="51"/>
        <v>#VALUE!</v>
      </c>
      <c r="S95" s="13" t="e">
        <f t="shared" si="52"/>
        <v>#VALUE!</v>
      </c>
      <c r="T95" s="13" t="e">
        <f t="shared" si="53"/>
        <v>#VALUE!</v>
      </c>
      <c r="U95" s="13" t="e">
        <f t="shared" si="54"/>
        <v>#VALUE!</v>
      </c>
      <c r="V95" s="13" t="e">
        <f t="shared" si="55"/>
        <v>#VALUE!</v>
      </c>
      <c r="W95" s="13" t="e">
        <f t="shared" si="56"/>
        <v>#VALUE!</v>
      </c>
      <c r="X95" s="30"/>
    </row>
    <row r="96" spans="1:24">
      <c r="A96" s="1">
        <v>77</v>
      </c>
      <c r="B96" s="13" t="e">
        <f t="shared" si="23"/>
        <v>#VALUE!</v>
      </c>
      <c r="C96" s="13" t="e">
        <f t="shared" si="24"/>
        <v>#VALUE!</v>
      </c>
      <c r="D96" s="13">
        <f t="shared" si="25"/>
        <v>8.5246953154219633E-45</v>
      </c>
      <c r="E96" s="13">
        <f t="shared" si="26"/>
        <v>1.1730624532596578E+44</v>
      </c>
      <c r="F96" s="13">
        <f t="shared" si="27"/>
        <v>-1.2987012987012988E-2</v>
      </c>
      <c r="G96" s="13" t="e">
        <f t="shared" si="28"/>
        <v>#VALUE!</v>
      </c>
      <c r="H96" s="13" t="e">
        <f t="shared" si="29"/>
        <v>#VALUE!</v>
      </c>
      <c r="I96" s="13">
        <f t="shared" si="30"/>
        <v>1.2987012987012988E-2</v>
      </c>
      <c r="J96" s="13" t="e">
        <f t="shared" si="31"/>
        <v>#VALUE!</v>
      </c>
      <c r="K96" s="13" t="e">
        <f t="shared" si="32"/>
        <v>#VALUE!</v>
      </c>
      <c r="L96" s="13" t="e">
        <f t="shared" si="45"/>
        <v>#VALUE!</v>
      </c>
      <c r="M96" s="13" t="e">
        <f t="shared" si="46"/>
        <v>#VALUE!</v>
      </c>
      <c r="N96" s="13" t="e">
        <f t="shared" si="47"/>
        <v>#VALUE!</v>
      </c>
      <c r="O96" s="13" t="e">
        <f t="shared" si="48"/>
        <v>#VALUE!</v>
      </c>
      <c r="P96" s="13" t="e">
        <f t="shared" si="49"/>
        <v>#VALUE!</v>
      </c>
      <c r="Q96" s="13" t="e">
        <f t="shared" si="50"/>
        <v>#VALUE!</v>
      </c>
      <c r="R96" s="13" t="e">
        <f t="shared" si="51"/>
        <v>#VALUE!</v>
      </c>
      <c r="S96" s="13" t="e">
        <f t="shared" si="52"/>
        <v>#VALUE!</v>
      </c>
      <c r="T96" s="13" t="e">
        <f t="shared" si="53"/>
        <v>#VALUE!</v>
      </c>
      <c r="U96" s="13" t="e">
        <f t="shared" si="54"/>
        <v>#VALUE!</v>
      </c>
      <c r="V96" s="13" t="e">
        <f t="shared" si="55"/>
        <v>#VALUE!</v>
      </c>
      <c r="W96" s="13" t="e">
        <f t="shared" si="56"/>
        <v>#VALUE!</v>
      </c>
      <c r="X96" s="30"/>
    </row>
    <row r="97" spans="1:24">
      <c r="A97" s="1">
        <v>78</v>
      </c>
      <c r="B97" s="13" t="e">
        <f t="shared" si="23"/>
        <v>#VALUE!</v>
      </c>
      <c r="C97" s="13" t="e">
        <f t="shared" si="24"/>
        <v>#VALUE!</v>
      </c>
      <c r="D97" s="13">
        <f t="shared" si="25"/>
        <v>2.2821806550697862E-45</v>
      </c>
      <c r="E97" s="13">
        <f t="shared" si="26"/>
        <v>4.3817740623580092E+44</v>
      </c>
      <c r="F97" s="13">
        <f t="shared" si="27"/>
        <v>-1.282051282051282E-2</v>
      </c>
      <c r="G97" s="13" t="e">
        <f t="shared" si="28"/>
        <v>#VALUE!</v>
      </c>
      <c r="H97" s="13" t="e">
        <f t="shared" si="29"/>
        <v>#VALUE!</v>
      </c>
      <c r="I97" s="13">
        <f t="shared" si="30"/>
        <v>1.282051282051282E-2</v>
      </c>
      <c r="J97" s="13" t="e">
        <f t="shared" si="31"/>
        <v>#VALUE!</v>
      </c>
      <c r="K97" s="13" t="e">
        <f t="shared" si="32"/>
        <v>#VALUE!</v>
      </c>
      <c r="L97" s="13" t="e">
        <f t="shared" si="45"/>
        <v>#VALUE!</v>
      </c>
      <c r="M97" s="13" t="e">
        <f t="shared" si="46"/>
        <v>#VALUE!</v>
      </c>
      <c r="N97" s="13" t="e">
        <f t="shared" si="47"/>
        <v>#VALUE!</v>
      </c>
      <c r="O97" s="13" t="e">
        <f t="shared" si="48"/>
        <v>#VALUE!</v>
      </c>
      <c r="P97" s="13" t="e">
        <f t="shared" si="49"/>
        <v>#VALUE!</v>
      </c>
      <c r="Q97" s="13" t="e">
        <f t="shared" si="50"/>
        <v>#VALUE!</v>
      </c>
      <c r="R97" s="13" t="e">
        <f t="shared" si="51"/>
        <v>#VALUE!</v>
      </c>
      <c r="S97" s="13" t="e">
        <f t="shared" si="52"/>
        <v>#VALUE!</v>
      </c>
      <c r="T97" s="13" t="e">
        <f t="shared" si="53"/>
        <v>#VALUE!</v>
      </c>
      <c r="U97" s="13" t="e">
        <f t="shared" si="54"/>
        <v>#VALUE!</v>
      </c>
      <c r="V97" s="13" t="e">
        <f t="shared" si="55"/>
        <v>#VALUE!</v>
      </c>
      <c r="W97" s="13" t="e">
        <f t="shared" si="56"/>
        <v>#VALUE!</v>
      </c>
      <c r="X97" s="30"/>
    </row>
    <row r="98" spans="1:24">
      <c r="A98" s="1">
        <v>79</v>
      </c>
      <c r="B98" s="13" t="e">
        <f t="shared" si="23"/>
        <v>#VALUE!</v>
      </c>
      <c r="C98" s="13" t="e">
        <f t="shared" si="24"/>
        <v>#VALUE!</v>
      </c>
      <c r="D98" s="13">
        <f t="shared" si="25"/>
        <v>6.1097181185495832E-46</v>
      </c>
      <c r="E98" s="13">
        <f t="shared" si="26"/>
        <v>1.6367367210672477E+45</v>
      </c>
      <c r="F98" s="13">
        <f t="shared" si="27"/>
        <v>-1.2658227848101266E-2</v>
      </c>
      <c r="G98" s="13" t="e">
        <f t="shared" si="28"/>
        <v>#VALUE!</v>
      </c>
      <c r="H98" s="13" t="e">
        <f t="shared" si="29"/>
        <v>#VALUE!</v>
      </c>
      <c r="I98" s="13">
        <f t="shared" si="30"/>
        <v>1.2658227848101266E-2</v>
      </c>
      <c r="J98" s="13" t="e">
        <f t="shared" si="31"/>
        <v>#VALUE!</v>
      </c>
      <c r="K98" s="13" t="e">
        <f t="shared" si="32"/>
        <v>#VALUE!</v>
      </c>
      <c r="L98" s="13" t="e">
        <f t="shared" si="45"/>
        <v>#VALUE!</v>
      </c>
      <c r="M98" s="13" t="e">
        <f t="shared" si="46"/>
        <v>#VALUE!</v>
      </c>
      <c r="N98" s="13" t="e">
        <f t="shared" si="47"/>
        <v>#VALUE!</v>
      </c>
      <c r="O98" s="13" t="e">
        <f t="shared" si="48"/>
        <v>#VALUE!</v>
      </c>
      <c r="P98" s="13" t="e">
        <f t="shared" si="49"/>
        <v>#VALUE!</v>
      </c>
      <c r="Q98" s="13" t="e">
        <f t="shared" si="50"/>
        <v>#VALUE!</v>
      </c>
      <c r="R98" s="13" t="e">
        <f t="shared" si="51"/>
        <v>#VALUE!</v>
      </c>
      <c r="S98" s="13" t="e">
        <f t="shared" si="52"/>
        <v>#VALUE!</v>
      </c>
      <c r="T98" s="13" t="e">
        <f t="shared" si="53"/>
        <v>#VALUE!</v>
      </c>
      <c r="U98" s="13" t="e">
        <f t="shared" si="54"/>
        <v>#VALUE!</v>
      </c>
      <c r="V98" s="13" t="e">
        <f t="shared" si="55"/>
        <v>#VALUE!</v>
      </c>
      <c r="W98" s="13" t="e">
        <f t="shared" si="56"/>
        <v>#VALUE!</v>
      </c>
      <c r="X98" s="30"/>
    </row>
    <row r="99" spans="1:24">
      <c r="A99" s="1">
        <v>80</v>
      </c>
      <c r="B99" s="13" t="e">
        <f t="shared" si="23"/>
        <v>#VALUE!</v>
      </c>
      <c r="C99" s="13" t="e">
        <f t="shared" si="24"/>
        <v>#VALUE!</v>
      </c>
      <c r="D99" s="13">
        <f t="shared" si="25"/>
        <v>1.6356573440059941E-46</v>
      </c>
      <c r="E99" s="13">
        <f t="shared" si="26"/>
        <v>6.1137499468613356E+45</v>
      </c>
      <c r="F99" s="13">
        <f t="shared" si="27"/>
        <v>-1.2500000000000001E-2</v>
      </c>
      <c r="G99" s="13" t="e">
        <f t="shared" si="28"/>
        <v>#VALUE!</v>
      </c>
      <c r="H99" s="13" t="e">
        <f t="shared" si="29"/>
        <v>#VALUE!</v>
      </c>
      <c r="I99" s="13">
        <f t="shared" si="30"/>
        <v>1.2500000000000001E-2</v>
      </c>
      <c r="J99" s="13" t="e">
        <f t="shared" si="31"/>
        <v>#VALUE!</v>
      </c>
      <c r="K99" s="13" t="e">
        <f t="shared" si="32"/>
        <v>#VALUE!</v>
      </c>
      <c r="L99" s="13" t="e">
        <f t="shared" si="45"/>
        <v>#VALUE!</v>
      </c>
      <c r="M99" s="13" t="e">
        <f t="shared" si="46"/>
        <v>#VALUE!</v>
      </c>
      <c r="N99" s="13" t="e">
        <f t="shared" si="47"/>
        <v>#VALUE!</v>
      </c>
      <c r="O99" s="13" t="e">
        <f t="shared" si="48"/>
        <v>#VALUE!</v>
      </c>
      <c r="P99" s="13" t="e">
        <f t="shared" si="49"/>
        <v>#VALUE!</v>
      </c>
      <c r="Q99" s="13" t="e">
        <f t="shared" si="50"/>
        <v>#VALUE!</v>
      </c>
      <c r="R99" s="13" t="e">
        <f t="shared" si="51"/>
        <v>#VALUE!</v>
      </c>
      <c r="S99" s="13" t="e">
        <f t="shared" si="52"/>
        <v>#VALUE!</v>
      </c>
      <c r="T99" s="13" t="e">
        <f t="shared" si="53"/>
        <v>#VALUE!</v>
      </c>
      <c r="U99" s="13" t="e">
        <f t="shared" si="54"/>
        <v>#VALUE!</v>
      </c>
      <c r="V99" s="13" t="e">
        <f t="shared" si="55"/>
        <v>#VALUE!</v>
      </c>
      <c r="W99" s="13" t="e">
        <f t="shared" si="56"/>
        <v>#VALUE!</v>
      </c>
      <c r="X99" s="30"/>
    </row>
    <row r="100" spans="1:24">
      <c r="A100" s="1">
        <v>81</v>
      </c>
      <c r="B100" s="13" t="e">
        <f t="shared" si="23"/>
        <v>#VALUE!</v>
      </c>
      <c r="C100" s="13" t="e">
        <f t="shared" si="24"/>
        <v>#VALUE!</v>
      </c>
      <c r="D100" s="13">
        <f t="shared" si="25"/>
        <v>4.3788844183793958E-47</v>
      </c>
      <c r="E100" s="13">
        <f t="shared" si="26"/>
        <v>2.2836866755439395E+46</v>
      </c>
      <c r="F100" s="13">
        <f t="shared" si="27"/>
        <v>-1.2345679012345678E-2</v>
      </c>
      <c r="G100" s="13" t="e">
        <f t="shared" si="28"/>
        <v>#VALUE!</v>
      </c>
      <c r="H100" s="13" t="e">
        <f t="shared" si="29"/>
        <v>#VALUE!</v>
      </c>
      <c r="I100" s="13">
        <f t="shared" si="30"/>
        <v>1.2345679012345678E-2</v>
      </c>
      <c r="J100" s="13" t="e">
        <f t="shared" si="31"/>
        <v>#VALUE!</v>
      </c>
      <c r="K100" s="13" t="e">
        <f t="shared" si="32"/>
        <v>#VALUE!</v>
      </c>
      <c r="L100" s="13" t="e">
        <f t="shared" si="45"/>
        <v>#VALUE!</v>
      </c>
      <c r="M100" s="13" t="e">
        <f t="shared" si="46"/>
        <v>#VALUE!</v>
      </c>
      <c r="N100" s="13" t="e">
        <f t="shared" si="47"/>
        <v>#VALUE!</v>
      </c>
      <c r="O100" s="13" t="e">
        <f t="shared" si="48"/>
        <v>#VALUE!</v>
      </c>
      <c r="P100" s="13" t="e">
        <f t="shared" si="49"/>
        <v>#VALUE!</v>
      </c>
      <c r="Q100" s="13" t="e">
        <f t="shared" si="50"/>
        <v>#VALUE!</v>
      </c>
      <c r="R100" s="13" t="e">
        <f t="shared" si="51"/>
        <v>#VALUE!</v>
      </c>
      <c r="S100" s="13" t="e">
        <f t="shared" si="52"/>
        <v>#VALUE!</v>
      </c>
      <c r="T100" s="13" t="e">
        <f t="shared" si="53"/>
        <v>#VALUE!</v>
      </c>
      <c r="U100" s="13" t="e">
        <f t="shared" si="54"/>
        <v>#VALUE!</v>
      </c>
      <c r="V100" s="13" t="e">
        <f t="shared" si="55"/>
        <v>#VALUE!</v>
      </c>
      <c r="W100" s="13" t="e">
        <f t="shared" si="56"/>
        <v>#VALUE!</v>
      </c>
      <c r="X100" s="30"/>
    </row>
    <row r="101" spans="1:24">
      <c r="A101" s="1">
        <v>82</v>
      </c>
      <c r="B101" s="13" t="e">
        <f t="shared" si="23"/>
        <v>#VALUE!</v>
      </c>
      <c r="C101" s="13" t="e">
        <f t="shared" si="24"/>
        <v>#VALUE!</v>
      </c>
      <c r="D101" s="13">
        <f t="shared" si="25"/>
        <v>1.1722888549850122E-47</v>
      </c>
      <c r="E101" s="13">
        <f t="shared" si="26"/>
        <v>8.5303207971962256E+46</v>
      </c>
      <c r="F101" s="13">
        <f t="shared" si="27"/>
        <v>-1.2195121951219513E-2</v>
      </c>
      <c r="G101" s="13" t="e">
        <f t="shared" si="28"/>
        <v>#VALUE!</v>
      </c>
      <c r="H101" s="13" t="e">
        <f t="shared" si="29"/>
        <v>#VALUE!</v>
      </c>
      <c r="I101" s="13">
        <f t="shared" si="30"/>
        <v>1.2195121951219513E-2</v>
      </c>
      <c r="J101" s="13" t="e">
        <f t="shared" si="31"/>
        <v>#VALUE!</v>
      </c>
      <c r="K101" s="13" t="e">
        <f t="shared" si="32"/>
        <v>#VALUE!</v>
      </c>
      <c r="L101" s="13" t="e">
        <f t="shared" si="45"/>
        <v>#VALUE!</v>
      </c>
      <c r="M101" s="13" t="e">
        <f t="shared" si="46"/>
        <v>#VALUE!</v>
      </c>
      <c r="N101" s="13" t="e">
        <f t="shared" si="47"/>
        <v>#VALUE!</v>
      </c>
      <c r="O101" s="13" t="e">
        <f t="shared" si="48"/>
        <v>#VALUE!</v>
      </c>
      <c r="P101" s="13" t="e">
        <f t="shared" si="49"/>
        <v>#VALUE!</v>
      </c>
      <c r="Q101" s="13" t="e">
        <f t="shared" si="50"/>
        <v>#VALUE!</v>
      </c>
      <c r="R101" s="13" t="e">
        <f t="shared" si="51"/>
        <v>#VALUE!</v>
      </c>
      <c r="S101" s="13" t="e">
        <f t="shared" si="52"/>
        <v>#VALUE!</v>
      </c>
      <c r="T101" s="13" t="e">
        <f t="shared" si="53"/>
        <v>#VALUE!</v>
      </c>
      <c r="U101" s="13" t="e">
        <f t="shared" si="54"/>
        <v>#VALUE!</v>
      </c>
      <c r="V101" s="13" t="e">
        <f t="shared" si="55"/>
        <v>#VALUE!</v>
      </c>
      <c r="W101" s="13" t="e">
        <f t="shared" si="56"/>
        <v>#VALUE!</v>
      </c>
      <c r="X101" s="30"/>
    </row>
    <row r="102" spans="1:24">
      <c r="A102" s="1">
        <v>83</v>
      </c>
      <c r="B102" s="13" t="e">
        <f t="shared" si="23"/>
        <v>#VALUE!</v>
      </c>
      <c r="C102" s="13" t="e">
        <f t="shared" si="24"/>
        <v>#VALUE!</v>
      </c>
      <c r="D102" s="13">
        <f t="shared" si="25"/>
        <v>3.1383818987181181E-48</v>
      </c>
      <c r="E102" s="13">
        <f t="shared" si="26"/>
        <v>3.1863553648727488E+47</v>
      </c>
      <c r="F102" s="13">
        <f t="shared" si="27"/>
        <v>-1.2048192771084338E-2</v>
      </c>
      <c r="G102" s="13" t="e">
        <f t="shared" si="28"/>
        <v>#VALUE!</v>
      </c>
      <c r="H102" s="13" t="e">
        <f t="shared" si="29"/>
        <v>#VALUE!</v>
      </c>
      <c r="I102" s="13">
        <f t="shared" si="30"/>
        <v>1.2048192771084338E-2</v>
      </c>
      <c r="J102" s="13" t="e">
        <f t="shared" si="31"/>
        <v>#VALUE!</v>
      </c>
      <c r="K102" s="13" t="e">
        <f t="shared" si="32"/>
        <v>#VALUE!</v>
      </c>
      <c r="L102" s="13" t="e">
        <f t="shared" si="45"/>
        <v>#VALUE!</v>
      </c>
      <c r="M102" s="13" t="e">
        <f t="shared" si="46"/>
        <v>#VALUE!</v>
      </c>
      <c r="N102" s="13" t="e">
        <f t="shared" si="47"/>
        <v>#VALUE!</v>
      </c>
      <c r="O102" s="13" t="e">
        <f t="shared" si="48"/>
        <v>#VALUE!</v>
      </c>
      <c r="P102" s="13" t="e">
        <f t="shared" si="49"/>
        <v>#VALUE!</v>
      </c>
      <c r="Q102" s="13" t="e">
        <f t="shared" si="50"/>
        <v>#VALUE!</v>
      </c>
      <c r="R102" s="13" t="e">
        <f t="shared" si="51"/>
        <v>#VALUE!</v>
      </c>
      <c r="S102" s="13" t="e">
        <f t="shared" si="52"/>
        <v>#VALUE!</v>
      </c>
      <c r="T102" s="13" t="e">
        <f t="shared" si="53"/>
        <v>#VALUE!</v>
      </c>
      <c r="U102" s="13" t="e">
        <f t="shared" si="54"/>
        <v>#VALUE!</v>
      </c>
      <c r="V102" s="13" t="e">
        <f t="shared" si="55"/>
        <v>#VALUE!</v>
      </c>
      <c r="W102" s="13" t="e">
        <f t="shared" si="56"/>
        <v>#VALUE!</v>
      </c>
      <c r="X102" s="30"/>
    </row>
    <row r="103" spans="1:24">
      <c r="A103" s="1">
        <v>84</v>
      </c>
      <c r="B103" s="13" t="e">
        <f t="shared" si="23"/>
        <v>#VALUE!</v>
      </c>
      <c r="C103" s="13" t="e">
        <f t="shared" si="24"/>
        <v>#VALUE!</v>
      </c>
      <c r="D103" s="13">
        <f t="shared" si="25"/>
        <v>8.401889091001779E-49</v>
      </c>
      <c r="E103" s="13">
        <f t="shared" si="26"/>
        <v>1.1902085223559734E+48</v>
      </c>
      <c r="F103" s="13">
        <f t="shared" si="27"/>
        <v>-1.1904761904761904E-2</v>
      </c>
      <c r="G103" s="13" t="e">
        <f t="shared" si="28"/>
        <v>#VALUE!</v>
      </c>
      <c r="H103" s="13" t="e">
        <f t="shared" si="29"/>
        <v>#VALUE!</v>
      </c>
      <c r="I103" s="13">
        <f t="shared" si="30"/>
        <v>1.1904761904761904E-2</v>
      </c>
      <c r="J103" s="13" t="e">
        <f t="shared" si="31"/>
        <v>#VALUE!</v>
      </c>
      <c r="K103" s="13" t="e">
        <f t="shared" si="32"/>
        <v>#VALUE!</v>
      </c>
      <c r="L103" s="13" t="e">
        <f t="shared" si="45"/>
        <v>#VALUE!</v>
      </c>
      <c r="M103" s="13" t="e">
        <f t="shared" si="46"/>
        <v>#VALUE!</v>
      </c>
      <c r="N103" s="13" t="e">
        <f t="shared" si="47"/>
        <v>#VALUE!</v>
      </c>
      <c r="O103" s="13" t="e">
        <f t="shared" si="48"/>
        <v>#VALUE!</v>
      </c>
      <c r="P103" s="13" t="e">
        <f t="shared" si="49"/>
        <v>#VALUE!</v>
      </c>
      <c r="Q103" s="13" t="e">
        <f t="shared" si="50"/>
        <v>#VALUE!</v>
      </c>
      <c r="R103" s="13" t="e">
        <f t="shared" si="51"/>
        <v>#VALUE!</v>
      </c>
      <c r="S103" s="13" t="e">
        <f t="shared" si="52"/>
        <v>#VALUE!</v>
      </c>
      <c r="T103" s="13" t="e">
        <f t="shared" si="53"/>
        <v>#VALUE!</v>
      </c>
      <c r="U103" s="13" t="e">
        <f t="shared" si="54"/>
        <v>#VALUE!</v>
      </c>
      <c r="V103" s="13" t="e">
        <f t="shared" si="55"/>
        <v>#VALUE!</v>
      </c>
      <c r="W103" s="13" t="e">
        <f t="shared" si="56"/>
        <v>#VALUE!</v>
      </c>
      <c r="X103" s="30"/>
    </row>
    <row r="104" spans="1:24">
      <c r="A104" s="1">
        <v>85</v>
      </c>
      <c r="B104" s="13" t="e">
        <f t="shared" si="23"/>
        <v>#VALUE!</v>
      </c>
      <c r="C104" s="13" t="e">
        <f t="shared" si="24"/>
        <v>#VALUE!</v>
      </c>
      <c r="D104" s="13">
        <f t="shared" si="25"/>
        <v>2.2493037041262286E-49</v>
      </c>
      <c r="E104" s="13">
        <f t="shared" si="26"/>
        <v>4.4458202694707383E+48</v>
      </c>
      <c r="F104" s="13">
        <f t="shared" si="27"/>
        <v>-1.1764705882352941E-2</v>
      </c>
      <c r="G104" s="13" t="e">
        <f t="shared" si="28"/>
        <v>#VALUE!</v>
      </c>
      <c r="H104" s="13" t="e">
        <f t="shared" si="29"/>
        <v>#VALUE!</v>
      </c>
      <c r="I104" s="13">
        <f t="shared" si="30"/>
        <v>1.1764705882352941E-2</v>
      </c>
      <c r="J104" s="13" t="e">
        <f t="shared" si="31"/>
        <v>#VALUE!</v>
      </c>
      <c r="K104" s="13" t="e">
        <f t="shared" si="32"/>
        <v>#VALUE!</v>
      </c>
      <c r="L104" s="13" t="e">
        <f t="shared" si="45"/>
        <v>#VALUE!</v>
      </c>
      <c r="M104" s="13" t="e">
        <f t="shared" si="46"/>
        <v>#VALUE!</v>
      </c>
      <c r="N104" s="13" t="e">
        <f t="shared" si="47"/>
        <v>#VALUE!</v>
      </c>
      <c r="O104" s="13" t="e">
        <f t="shared" si="48"/>
        <v>#VALUE!</v>
      </c>
      <c r="P104" s="13" t="e">
        <f t="shared" si="49"/>
        <v>#VALUE!</v>
      </c>
      <c r="Q104" s="13" t="e">
        <f t="shared" si="50"/>
        <v>#VALUE!</v>
      </c>
      <c r="R104" s="13" t="e">
        <f t="shared" si="51"/>
        <v>#VALUE!</v>
      </c>
      <c r="S104" s="13" t="e">
        <f t="shared" si="52"/>
        <v>#VALUE!</v>
      </c>
      <c r="T104" s="13" t="e">
        <f t="shared" si="53"/>
        <v>#VALUE!</v>
      </c>
      <c r="U104" s="13" t="e">
        <f t="shared" si="54"/>
        <v>#VALUE!</v>
      </c>
      <c r="V104" s="13" t="e">
        <f t="shared" si="55"/>
        <v>#VALUE!</v>
      </c>
      <c r="W104" s="13" t="e">
        <f t="shared" si="56"/>
        <v>#VALUE!</v>
      </c>
      <c r="X104" s="30"/>
    </row>
    <row r="105" spans="1:24">
      <c r="A105" s="1">
        <v>86</v>
      </c>
      <c r="B105" s="13" t="e">
        <f t="shared" si="23"/>
        <v>#VALUE!</v>
      </c>
      <c r="C105" s="13" t="e">
        <f t="shared" si="24"/>
        <v>#VALUE!</v>
      </c>
      <c r="D105" s="13">
        <f t="shared" si="25"/>
        <v>6.0217019036998541E-50</v>
      </c>
      <c r="E105" s="13">
        <f t="shared" si="26"/>
        <v>1.6606600857899992E+49</v>
      </c>
      <c r="F105" s="13">
        <f t="shared" si="27"/>
        <v>-1.1627906976744186E-2</v>
      </c>
      <c r="G105" s="13" t="e">
        <f t="shared" si="28"/>
        <v>#VALUE!</v>
      </c>
      <c r="H105" s="13" t="e">
        <f t="shared" si="29"/>
        <v>#VALUE!</v>
      </c>
      <c r="I105" s="13">
        <f t="shared" si="30"/>
        <v>1.1627906976744186E-2</v>
      </c>
      <c r="J105" s="13" t="e">
        <f t="shared" si="31"/>
        <v>#VALUE!</v>
      </c>
      <c r="K105" s="13" t="e">
        <f t="shared" si="32"/>
        <v>#VALUE!</v>
      </c>
      <c r="L105" s="13" t="e">
        <f t="shared" si="45"/>
        <v>#VALUE!</v>
      </c>
      <c r="M105" s="13" t="e">
        <f t="shared" si="46"/>
        <v>#VALUE!</v>
      </c>
      <c r="N105" s="13" t="e">
        <f t="shared" si="47"/>
        <v>#VALUE!</v>
      </c>
      <c r="O105" s="13" t="e">
        <f t="shared" si="48"/>
        <v>#VALUE!</v>
      </c>
      <c r="P105" s="13" t="e">
        <f t="shared" si="49"/>
        <v>#VALUE!</v>
      </c>
      <c r="Q105" s="13" t="e">
        <f t="shared" si="50"/>
        <v>#VALUE!</v>
      </c>
      <c r="R105" s="13" t="e">
        <f t="shared" si="51"/>
        <v>#VALUE!</v>
      </c>
      <c r="S105" s="13" t="e">
        <f t="shared" si="52"/>
        <v>#VALUE!</v>
      </c>
      <c r="T105" s="13" t="e">
        <f t="shared" si="53"/>
        <v>#VALUE!</v>
      </c>
      <c r="U105" s="13" t="e">
        <f t="shared" si="54"/>
        <v>#VALUE!</v>
      </c>
      <c r="V105" s="13" t="e">
        <f t="shared" si="55"/>
        <v>#VALUE!</v>
      </c>
      <c r="W105" s="13" t="e">
        <f t="shared" si="56"/>
        <v>#VALUE!</v>
      </c>
      <c r="X105" s="30"/>
    </row>
    <row r="106" spans="1:24">
      <c r="A106" s="1">
        <v>87</v>
      </c>
      <c r="B106" s="13" t="e">
        <f t="shared" si="23"/>
        <v>#VALUE!</v>
      </c>
      <c r="C106" s="13" t="e">
        <f t="shared" si="24"/>
        <v>#VALUE!</v>
      </c>
      <c r="D106" s="13">
        <f t="shared" si="25"/>
        <v>1.6120941672084454E-50</v>
      </c>
      <c r="E106" s="13">
        <f t="shared" si="26"/>
        <v>6.2031115820711165E+49</v>
      </c>
      <c r="F106" s="13">
        <f t="shared" si="27"/>
        <v>-1.1494252873563218E-2</v>
      </c>
      <c r="G106" s="13" t="e">
        <f t="shared" si="28"/>
        <v>#VALUE!</v>
      </c>
      <c r="H106" s="13" t="e">
        <f t="shared" si="29"/>
        <v>#VALUE!</v>
      </c>
      <c r="I106" s="13">
        <f t="shared" si="30"/>
        <v>1.1494252873563218E-2</v>
      </c>
      <c r="J106" s="13" t="e">
        <f t="shared" si="31"/>
        <v>#VALUE!</v>
      </c>
      <c r="K106" s="13" t="e">
        <f t="shared" si="32"/>
        <v>#VALUE!</v>
      </c>
      <c r="L106" s="13" t="e">
        <f t="shared" si="45"/>
        <v>#VALUE!</v>
      </c>
      <c r="M106" s="13" t="e">
        <f t="shared" si="46"/>
        <v>#VALUE!</v>
      </c>
      <c r="N106" s="13" t="e">
        <f t="shared" si="47"/>
        <v>#VALUE!</v>
      </c>
      <c r="O106" s="13" t="e">
        <f t="shared" si="48"/>
        <v>#VALUE!</v>
      </c>
      <c r="P106" s="13" t="e">
        <f t="shared" si="49"/>
        <v>#VALUE!</v>
      </c>
      <c r="Q106" s="13" t="e">
        <f t="shared" si="50"/>
        <v>#VALUE!</v>
      </c>
      <c r="R106" s="13" t="e">
        <f t="shared" si="51"/>
        <v>#VALUE!</v>
      </c>
      <c r="S106" s="13" t="e">
        <f t="shared" si="52"/>
        <v>#VALUE!</v>
      </c>
      <c r="T106" s="13" t="e">
        <f t="shared" si="53"/>
        <v>#VALUE!</v>
      </c>
      <c r="U106" s="13" t="e">
        <f t="shared" si="54"/>
        <v>#VALUE!</v>
      </c>
      <c r="V106" s="13" t="e">
        <f t="shared" si="55"/>
        <v>#VALUE!</v>
      </c>
      <c r="W106" s="13" t="e">
        <f t="shared" si="56"/>
        <v>#VALUE!</v>
      </c>
      <c r="X106" s="30"/>
    </row>
    <row r="107" spans="1:24">
      <c r="A107" s="1">
        <v>88</v>
      </c>
      <c r="B107" s="13" t="e">
        <f t="shared" si="23"/>
        <v>#VALUE!</v>
      </c>
      <c r="C107" s="13" t="e">
        <f t="shared" si="24"/>
        <v>#VALUE!</v>
      </c>
      <c r="D107" s="13">
        <f t="shared" si="25"/>
        <v>4.3158024849265747E-51</v>
      </c>
      <c r="E107" s="13">
        <f t="shared" si="26"/>
        <v>2.3170661852404331E+50</v>
      </c>
      <c r="F107" s="13">
        <f t="shared" si="27"/>
        <v>-1.1363636363636364E-2</v>
      </c>
      <c r="G107" s="13" t="e">
        <f t="shared" si="28"/>
        <v>#VALUE!</v>
      </c>
      <c r="H107" s="13" t="e">
        <f t="shared" si="29"/>
        <v>#VALUE!</v>
      </c>
      <c r="I107" s="13">
        <f t="shared" si="30"/>
        <v>1.1363636363636364E-2</v>
      </c>
      <c r="J107" s="13" t="e">
        <f t="shared" si="31"/>
        <v>#VALUE!</v>
      </c>
      <c r="K107" s="13" t="e">
        <f t="shared" si="32"/>
        <v>#VALUE!</v>
      </c>
      <c r="L107" s="13" t="e">
        <f t="shared" si="45"/>
        <v>#VALUE!</v>
      </c>
      <c r="M107" s="13" t="e">
        <f t="shared" si="46"/>
        <v>#VALUE!</v>
      </c>
      <c r="N107" s="13" t="e">
        <f t="shared" si="47"/>
        <v>#VALUE!</v>
      </c>
      <c r="O107" s="13" t="e">
        <f t="shared" si="48"/>
        <v>#VALUE!</v>
      </c>
      <c r="P107" s="13" t="e">
        <f t="shared" si="49"/>
        <v>#VALUE!</v>
      </c>
      <c r="Q107" s="13" t="e">
        <f t="shared" si="50"/>
        <v>#VALUE!</v>
      </c>
      <c r="R107" s="13" t="e">
        <f t="shared" si="51"/>
        <v>#VALUE!</v>
      </c>
      <c r="S107" s="13" t="e">
        <f t="shared" si="52"/>
        <v>#VALUE!</v>
      </c>
      <c r="T107" s="13" t="e">
        <f t="shared" si="53"/>
        <v>#VALUE!</v>
      </c>
      <c r="U107" s="13" t="e">
        <f t="shared" si="54"/>
        <v>#VALUE!</v>
      </c>
      <c r="V107" s="13" t="e">
        <f t="shared" si="55"/>
        <v>#VALUE!</v>
      </c>
      <c r="W107" s="13" t="e">
        <f t="shared" si="56"/>
        <v>#VALUE!</v>
      </c>
      <c r="X107" s="30"/>
    </row>
    <row r="108" spans="1:24">
      <c r="A108" s="1">
        <v>89</v>
      </c>
      <c r="B108" s="13" t="e">
        <f t="shared" si="23"/>
        <v>#VALUE!</v>
      </c>
      <c r="C108" s="13" t="e">
        <f t="shared" si="24"/>
        <v>#VALUE!</v>
      </c>
      <c r="D108" s="13">
        <f t="shared" si="25"/>
        <v>1.1554009354895055E-51</v>
      </c>
      <c r="E108" s="13">
        <f t="shared" si="26"/>
        <v>8.6550042438414053E+50</v>
      </c>
      <c r="F108" s="13">
        <f t="shared" si="27"/>
        <v>-1.1235955056179775E-2</v>
      </c>
      <c r="G108" s="13" t="e">
        <f t="shared" si="28"/>
        <v>#VALUE!</v>
      </c>
      <c r="H108" s="13" t="e">
        <f t="shared" si="29"/>
        <v>#VALUE!</v>
      </c>
      <c r="I108" s="13">
        <f t="shared" si="30"/>
        <v>1.1235955056179775E-2</v>
      </c>
      <c r="J108" s="13" t="e">
        <f t="shared" si="31"/>
        <v>#VALUE!</v>
      </c>
      <c r="K108" s="13" t="e">
        <f t="shared" si="32"/>
        <v>#VALUE!</v>
      </c>
      <c r="L108" s="13" t="e">
        <f t="shared" si="45"/>
        <v>#VALUE!</v>
      </c>
      <c r="M108" s="13" t="e">
        <f t="shared" si="46"/>
        <v>#VALUE!</v>
      </c>
      <c r="N108" s="13" t="e">
        <f t="shared" si="47"/>
        <v>#VALUE!</v>
      </c>
      <c r="O108" s="13" t="e">
        <f t="shared" si="48"/>
        <v>#VALUE!</v>
      </c>
      <c r="P108" s="13" t="e">
        <f t="shared" si="49"/>
        <v>#VALUE!</v>
      </c>
      <c r="Q108" s="13" t="e">
        <f t="shared" si="50"/>
        <v>#VALUE!</v>
      </c>
      <c r="R108" s="13" t="e">
        <f t="shared" si="51"/>
        <v>#VALUE!</v>
      </c>
      <c r="S108" s="13" t="e">
        <f t="shared" si="52"/>
        <v>#VALUE!</v>
      </c>
      <c r="T108" s="13" t="e">
        <f t="shared" si="53"/>
        <v>#VALUE!</v>
      </c>
      <c r="U108" s="13" t="e">
        <f t="shared" si="54"/>
        <v>#VALUE!</v>
      </c>
      <c r="V108" s="13" t="e">
        <f t="shared" si="55"/>
        <v>#VALUE!</v>
      </c>
      <c r="W108" s="13" t="e">
        <f t="shared" si="56"/>
        <v>#VALUE!</v>
      </c>
      <c r="X108" s="30"/>
    </row>
    <row r="109" spans="1:24">
      <c r="A109" s="1">
        <v>90</v>
      </c>
      <c r="B109" s="13" t="e">
        <f t="shared" si="23"/>
        <v>#VALUE!</v>
      </c>
      <c r="C109" s="13" t="e">
        <f t="shared" si="24"/>
        <v>#VALUE!</v>
      </c>
      <c r="D109" s="13">
        <f t="shared" si="25"/>
        <v>3.0931705665227055E-52</v>
      </c>
      <c r="E109" s="13">
        <f t="shared" si="26"/>
        <v>3.2329287328121209E+51</v>
      </c>
      <c r="F109" s="13">
        <f t="shared" si="27"/>
        <v>-1.1111111111111112E-2</v>
      </c>
      <c r="G109" s="13" t="e">
        <f t="shared" si="28"/>
        <v>#VALUE!</v>
      </c>
      <c r="H109" s="13" t="e">
        <f t="shared" si="29"/>
        <v>#VALUE!</v>
      </c>
      <c r="I109" s="13">
        <f t="shared" si="30"/>
        <v>1.1111111111111112E-2</v>
      </c>
      <c r="J109" s="13" t="e">
        <f t="shared" si="31"/>
        <v>#VALUE!</v>
      </c>
      <c r="K109" s="13" t="e">
        <f t="shared" si="32"/>
        <v>#VALUE!</v>
      </c>
      <c r="L109" s="13" t="e">
        <f t="shared" si="45"/>
        <v>#VALUE!</v>
      </c>
      <c r="M109" s="13" t="e">
        <f t="shared" si="46"/>
        <v>#VALUE!</v>
      </c>
      <c r="N109" s="13" t="e">
        <f t="shared" si="47"/>
        <v>#VALUE!</v>
      </c>
      <c r="O109" s="13" t="e">
        <f t="shared" si="48"/>
        <v>#VALUE!</v>
      </c>
      <c r="P109" s="13" t="e">
        <f t="shared" si="49"/>
        <v>#VALUE!</v>
      </c>
      <c r="Q109" s="13" t="e">
        <f t="shared" si="50"/>
        <v>#VALUE!</v>
      </c>
      <c r="R109" s="13" t="e">
        <f t="shared" si="51"/>
        <v>#VALUE!</v>
      </c>
      <c r="S109" s="13" t="e">
        <f t="shared" si="52"/>
        <v>#VALUE!</v>
      </c>
      <c r="T109" s="13" t="e">
        <f t="shared" si="53"/>
        <v>#VALUE!</v>
      </c>
      <c r="U109" s="13" t="e">
        <f t="shared" si="54"/>
        <v>#VALUE!</v>
      </c>
      <c r="V109" s="13" t="e">
        <f t="shared" si="55"/>
        <v>#VALUE!</v>
      </c>
      <c r="W109" s="13" t="e">
        <f t="shared" si="56"/>
        <v>#VALUE!</v>
      </c>
      <c r="X109" s="30"/>
    </row>
    <row r="110" spans="1:24">
      <c r="A110" s="1">
        <v>91</v>
      </c>
      <c r="B110" s="13" t="e">
        <f t="shared" si="23"/>
        <v>#VALUE!</v>
      </c>
      <c r="C110" s="13" t="e">
        <f t="shared" si="24"/>
        <v>#VALUE!</v>
      </c>
      <c r="D110" s="13">
        <f t="shared" si="25"/>
        <v>8.2808520053247783E-53</v>
      </c>
      <c r="E110" s="13">
        <f t="shared" si="26"/>
        <v>1.2076052069967885E+52</v>
      </c>
      <c r="F110" s="13">
        <f t="shared" si="27"/>
        <v>-1.098901098901099E-2</v>
      </c>
      <c r="G110" s="13" t="e">
        <f t="shared" si="28"/>
        <v>#VALUE!</v>
      </c>
      <c r="H110" s="13" t="e">
        <f t="shared" si="29"/>
        <v>#VALUE!</v>
      </c>
      <c r="I110" s="13">
        <f t="shared" si="30"/>
        <v>1.098901098901099E-2</v>
      </c>
      <c r="J110" s="13" t="e">
        <f t="shared" si="31"/>
        <v>#VALUE!</v>
      </c>
      <c r="K110" s="13" t="e">
        <f t="shared" si="32"/>
        <v>#VALUE!</v>
      </c>
      <c r="L110" s="13" t="e">
        <f t="shared" si="45"/>
        <v>#VALUE!</v>
      </c>
      <c r="M110" s="13" t="e">
        <f t="shared" si="46"/>
        <v>#VALUE!</v>
      </c>
      <c r="N110" s="13" t="e">
        <f t="shared" si="47"/>
        <v>#VALUE!</v>
      </c>
      <c r="O110" s="13" t="e">
        <f t="shared" si="48"/>
        <v>#VALUE!</v>
      </c>
      <c r="P110" s="13" t="e">
        <f t="shared" si="49"/>
        <v>#VALUE!</v>
      </c>
      <c r="Q110" s="13" t="e">
        <f t="shared" si="50"/>
        <v>#VALUE!</v>
      </c>
      <c r="R110" s="13" t="e">
        <f t="shared" si="51"/>
        <v>#VALUE!</v>
      </c>
      <c r="S110" s="13" t="e">
        <f t="shared" si="52"/>
        <v>#VALUE!</v>
      </c>
      <c r="T110" s="13" t="e">
        <f t="shared" si="53"/>
        <v>#VALUE!</v>
      </c>
      <c r="U110" s="13" t="e">
        <f t="shared" si="54"/>
        <v>#VALUE!</v>
      </c>
      <c r="V110" s="13" t="e">
        <f t="shared" si="55"/>
        <v>#VALUE!</v>
      </c>
      <c r="W110" s="13" t="e">
        <f t="shared" si="56"/>
        <v>#VALUE!</v>
      </c>
      <c r="X110" s="30"/>
    </row>
    <row r="111" spans="1:24">
      <c r="A111" s="1">
        <v>92</v>
      </c>
      <c r="B111" s="13" t="e">
        <f t="shared" si="23"/>
        <v>#VALUE!</v>
      </c>
      <c r="C111" s="13" t="e">
        <f t="shared" si="24"/>
        <v>#VALUE!</v>
      </c>
      <c r="D111" s="13">
        <f t="shared" si="25"/>
        <v>2.2169003764696866E-53</v>
      </c>
      <c r="E111" s="13">
        <f t="shared" si="26"/>
        <v>4.5108026080651161E+52</v>
      </c>
      <c r="F111" s="13">
        <f t="shared" si="27"/>
        <v>-1.0869565217391304E-2</v>
      </c>
      <c r="G111" s="13" t="e">
        <f t="shared" si="28"/>
        <v>#VALUE!</v>
      </c>
      <c r="H111" s="13" t="e">
        <f t="shared" si="29"/>
        <v>#VALUE!</v>
      </c>
      <c r="I111" s="13">
        <f t="shared" si="30"/>
        <v>1.0869565217391304E-2</v>
      </c>
      <c r="J111" s="13" t="e">
        <f t="shared" si="31"/>
        <v>#VALUE!</v>
      </c>
      <c r="K111" s="13" t="e">
        <f t="shared" si="32"/>
        <v>#VALUE!</v>
      </c>
      <c r="L111" s="13" t="e">
        <f t="shared" si="45"/>
        <v>#VALUE!</v>
      </c>
      <c r="M111" s="13" t="e">
        <f t="shared" si="46"/>
        <v>#VALUE!</v>
      </c>
      <c r="N111" s="13" t="e">
        <f t="shared" si="47"/>
        <v>#VALUE!</v>
      </c>
      <c r="O111" s="13" t="e">
        <f t="shared" si="48"/>
        <v>#VALUE!</v>
      </c>
      <c r="P111" s="13" t="e">
        <f t="shared" si="49"/>
        <v>#VALUE!</v>
      </c>
      <c r="Q111" s="13" t="e">
        <f t="shared" si="50"/>
        <v>#VALUE!</v>
      </c>
      <c r="R111" s="13" t="e">
        <f t="shared" si="51"/>
        <v>#VALUE!</v>
      </c>
      <c r="S111" s="13" t="e">
        <f t="shared" si="52"/>
        <v>#VALUE!</v>
      </c>
      <c r="T111" s="13" t="e">
        <f t="shared" si="53"/>
        <v>#VALUE!</v>
      </c>
      <c r="U111" s="13" t="e">
        <f t="shared" si="54"/>
        <v>#VALUE!</v>
      </c>
      <c r="V111" s="13" t="e">
        <f t="shared" si="55"/>
        <v>#VALUE!</v>
      </c>
      <c r="W111" s="13" t="e">
        <f t="shared" si="56"/>
        <v>#VALUE!</v>
      </c>
      <c r="X111" s="30"/>
    </row>
    <row r="112" spans="1:24">
      <c r="A112" s="1">
        <v>93</v>
      </c>
      <c r="B112" s="13" t="e">
        <f t="shared" si="23"/>
        <v>#VALUE!</v>
      </c>
      <c r="C112" s="13" t="e">
        <f t="shared" si="24"/>
        <v>#VALUE!</v>
      </c>
      <c r="D112" s="13">
        <f t="shared" si="25"/>
        <v>5.9349536449040958E-54</v>
      </c>
      <c r="E112" s="13">
        <f t="shared" si="26"/>
        <v>1.6849331264088741E+53</v>
      </c>
      <c r="F112" s="13">
        <f t="shared" si="27"/>
        <v>-1.0752688172043012E-2</v>
      </c>
      <c r="G112" s="13" t="e">
        <f t="shared" si="28"/>
        <v>#VALUE!</v>
      </c>
      <c r="H112" s="13" t="e">
        <f t="shared" si="29"/>
        <v>#VALUE!</v>
      </c>
      <c r="I112" s="13">
        <f t="shared" si="30"/>
        <v>1.0752688172043012E-2</v>
      </c>
      <c r="J112" s="13" t="e">
        <f t="shared" si="31"/>
        <v>#VALUE!</v>
      </c>
      <c r="K112" s="13" t="e">
        <f t="shared" si="32"/>
        <v>#VALUE!</v>
      </c>
      <c r="L112" s="13" t="e">
        <f t="shared" si="45"/>
        <v>#VALUE!</v>
      </c>
      <c r="M112" s="13" t="e">
        <f t="shared" si="46"/>
        <v>#VALUE!</v>
      </c>
      <c r="N112" s="13" t="e">
        <f t="shared" si="47"/>
        <v>#VALUE!</v>
      </c>
      <c r="O112" s="13" t="e">
        <f t="shared" si="48"/>
        <v>#VALUE!</v>
      </c>
      <c r="P112" s="13" t="e">
        <f t="shared" si="49"/>
        <v>#VALUE!</v>
      </c>
      <c r="Q112" s="13" t="e">
        <f t="shared" si="50"/>
        <v>#VALUE!</v>
      </c>
      <c r="R112" s="13" t="e">
        <f t="shared" si="51"/>
        <v>#VALUE!</v>
      </c>
      <c r="S112" s="13" t="e">
        <f t="shared" si="52"/>
        <v>#VALUE!</v>
      </c>
      <c r="T112" s="13" t="e">
        <f t="shared" si="53"/>
        <v>#VALUE!</v>
      </c>
      <c r="U112" s="13" t="e">
        <f t="shared" si="54"/>
        <v>#VALUE!</v>
      </c>
      <c r="V112" s="13" t="e">
        <f t="shared" si="55"/>
        <v>#VALUE!</v>
      </c>
      <c r="W112" s="13" t="e">
        <f t="shared" si="56"/>
        <v>#VALUE!</v>
      </c>
      <c r="X112" s="30"/>
    </row>
    <row r="113" spans="1:24">
      <c r="A113" s="1">
        <v>94</v>
      </c>
      <c r="B113" s="13" t="e">
        <f t="shared" si="23"/>
        <v>#VALUE!</v>
      </c>
      <c r="C113" s="13" t="e">
        <f t="shared" si="24"/>
        <v>#VALUE!</v>
      </c>
      <c r="D113" s="13">
        <f t="shared" si="25"/>
        <v>1.5888704400534685E-54</v>
      </c>
      <c r="E113" s="13">
        <f t="shared" si="26"/>
        <v>6.2937793717551197E+53</v>
      </c>
      <c r="F113" s="13">
        <f t="shared" si="27"/>
        <v>-1.0638297872340425E-2</v>
      </c>
      <c r="G113" s="13" t="e">
        <f t="shared" si="28"/>
        <v>#VALUE!</v>
      </c>
      <c r="H113" s="13" t="e">
        <f t="shared" si="29"/>
        <v>#VALUE!</v>
      </c>
      <c r="I113" s="13">
        <f t="shared" si="30"/>
        <v>1.0638297872340425E-2</v>
      </c>
      <c r="J113" s="13" t="e">
        <f t="shared" si="31"/>
        <v>#VALUE!</v>
      </c>
      <c r="K113" s="13" t="e">
        <f t="shared" si="32"/>
        <v>#VALUE!</v>
      </c>
      <c r="L113" s="13" t="e">
        <f t="shared" si="45"/>
        <v>#VALUE!</v>
      </c>
      <c r="M113" s="13" t="e">
        <f t="shared" si="46"/>
        <v>#VALUE!</v>
      </c>
      <c r="N113" s="13" t="e">
        <f t="shared" si="47"/>
        <v>#VALUE!</v>
      </c>
      <c r="O113" s="13" t="e">
        <f t="shared" si="48"/>
        <v>#VALUE!</v>
      </c>
      <c r="P113" s="13" t="e">
        <f t="shared" si="49"/>
        <v>#VALUE!</v>
      </c>
      <c r="Q113" s="13" t="e">
        <f t="shared" si="50"/>
        <v>#VALUE!</v>
      </c>
      <c r="R113" s="13" t="e">
        <f t="shared" si="51"/>
        <v>#VALUE!</v>
      </c>
      <c r="S113" s="13" t="e">
        <f t="shared" si="52"/>
        <v>#VALUE!</v>
      </c>
      <c r="T113" s="13" t="e">
        <f t="shared" si="53"/>
        <v>#VALUE!</v>
      </c>
      <c r="U113" s="13" t="e">
        <f t="shared" si="54"/>
        <v>#VALUE!</v>
      </c>
      <c r="V113" s="13" t="e">
        <f t="shared" si="55"/>
        <v>#VALUE!</v>
      </c>
      <c r="W113" s="13" t="e">
        <f t="shared" si="56"/>
        <v>#VALUE!</v>
      </c>
      <c r="X113" s="30"/>
    </row>
    <row r="114" spans="1:24">
      <c r="A114" s="1">
        <v>95</v>
      </c>
      <c r="B114" s="13" t="e">
        <f t="shared" si="23"/>
        <v>#VALUE!</v>
      </c>
      <c r="C114" s="13" t="e">
        <f t="shared" si="24"/>
        <v>#VALUE!</v>
      </c>
      <c r="D114" s="13">
        <f t="shared" si="25"/>
        <v>4.2536293058384907E-55</v>
      </c>
      <c r="E114" s="13">
        <f t="shared" si="26"/>
        <v>2.3509335865901847E+54</v>
      </c>
      <c r="F114" s="13">
        <f t="shared" si="27"/>
        <v>-1.0526315789473684E-2</v>
      </c>
      <c r="G114" s="13" t="e">
        <f t="shared" si="28"/>
        <v>#VALUE!</v>
      </c>
      <c r="H114" s="13" t="e">
        <f t="shared" si="29"/>
        <v>#VALUE!</v>
      </c>
      <c r="I114" s="13">
        <f t="shared" si="30"/>
        <v>1.0526315789473684E-2</v>
      </c>
      <c r="J114" s="13" t="e">
        <f t="shared" si="31"/>
        <v>#VALUE!</v>
      </c>
      <c r="K114" s="13" t="e">
        <f t="shared" si="32"/>
        <v>#VALUE!</v>
      </c>
      <c r="L114" s="13" t="e">
        <f t="shared" si="45"/>
        <v>#VALUE!</v>
      </c>
      <c r="M114" s="13" t="e">
        <f t="shared" si="46"/>
        <v>#VALUE!</v>
      </c>
      <c r="N114" s="13" t="e">
        <f t="shared" si="47"/>
        <v>#VALUE!</v>
      </c>
      <c r="O114" s="13" t="e">
        <f t="shared" si="48"/>
        <v>#VALUE!</v>
      </c>
      <c r="P114" s="13" t="e">
        <f t="shared" si="49"/>
        <v>#VALUE!</v>
      </c>
      <c r="Q114" s="13" t="e">
        <f t="shared" si="50"/>
        <v>#VALUE!</v>
      </c>
      <c r="R114" s="13" t="e">
        <f t="shared" si="51"/>
        <v>#VALUE!</v>
      </c>
      <c r="S114" s="13" t="e">
        <f t="shared" si="52"/>
        <v>#VALUE!</v>
      </c>
      <c r="T114" s="13" t="e">
        <f t="shared" si="53"/>
        <v>#VALUE!</v>
      </c>
      <c r="U114" s="13" t="e">
        <f t="shared" si="54"/>
        <v>#VALUE!</v>
      </c>
      <c r="V114" s="13" t="e">
        <f t="shared" si="55"/>
        <v>#VALUE!</v>
      </c>
      <c r="W114" s="13" t="e">
        <f t="shared" si="56"/>
        <v>#VALUE!</v>
      </c>
      <c r="X114" s="30"/>
    </row>
    <row r="115" spans="1:24">
      <c r="A115" s="1">
        <v>96</v>
      </c>
      <c r="B115" s="13" t="e">
        <f t="shared" si="23"/>
        <v>#VALUE!</v>
      </c>
      <c r="C115" s="13" t="e">
        <f t="shared" si="24"/>
        <v>#VALUE!</v>
      </c>
      <c r="D115" s="13">
        <f t="shared" si="25"/>
        <v>1.1387563022998217E-55</v>
      </c>
      <c r="E115" s="13">
        <f t="shared" si="26"/>
        <v>8.781510126270294E+54</v>
      </c>
      <c r="F115" s="13">
        <f t="shared" si="27"/>
        <v>-1.0416666666666666E-2</v>
      </c>
      <c r="G115" s="13" t="e">
        <f t="shared" si="28"/>
        <v>#VALUE!</v>
      </c>
      <c r="H115" s="13" t="e">
        <f t="shared" si="29"/>
        <v>#VALUE!</v>
      </c>
      <c r="I115" s="13">
        <f t="shared" si="30"/>
        <v>1.0416666666666666E-2</v>
      </c>
      <c r="J115" s="13" t="e">
        <f t="shared" si="31"/>
        <v>#VALUE!</v>
      </c>
      <c r="K115" s="13" t="e">
        <f t="shared" si="32"/>
        <v>#VALUE!</v>
      </c>
      <c r="L115" s="13" t="e">
        <f t="shared" si="45"/>
        <v>#VALUE!</v>
      </c>
      <c r="M115" s="13" t="e">
        <f t="shared" si="46"/>
        <v>#VALUE!</v>
      </c>
      <c r="N115" s="13" t="e">
        <f t="shared" si="47"/>
        <v>#VALUE!</v>
      </c>
      <c r="O115" s="13" t="e">
        <f t="shared" si="48"/>
        <v>#VALUE!</v>
      </c>
      <c r="P115" s="13" t="e">
        <f t="shared" si="49"/>
        <v>#VALUE!</v>
      </c>
      <c r="Q115" s="13" t="e">
        <f t="shared" si="50"/>
        <v>#VALUE!</v>
      </c>
      <c r="R115" s="13" t="e">
        <f t="shared" si="51"/>
        <v>#VALUE!</v>
      </c>
      <c r="S115" s="13" t="e">
        <f t="shared" si="52"/>
        <v>#VALUE!</v>
      </c>
      <c r="T115" s="13" t="e">
        <f t="shared" si="53"/>
        <v>#VALUE!</v>
      </c>
      <c r="U115" s="13" t="e">
        <f t="shared" si="54"/>
        <v>#VALUE!</v>
      </c>
      <c r="V115" s="13" t="e">
        <f t="shared" si="55"/>
        <v>#VALUE!</v>
      </c>
      <c r="W115" s="13" t="e">
        <f t="shared" si="56"/>
        <v>#VALUE!</v>
      </c>
      <c r="X115" s="30"/>
    </row>
    <row r="116" spans="1:24">
      <c r="A116" s="1">
        <v>97</v>
      </c>
      <c r="B116" s="13" t="e">
        <f t="shared" ref="B116:B179" si="57">COS($A116*Leiter_v1)</f>
        <v>#VALUE!</v>
      </c>
      <c r="C116" s="13" t="e">
        <f t="shared" ref="C116:C179" si="58">SIN($A116*Leiter_v1)</f>
        <v>#VALUE!</v>
      </c>
      <c r="D116" s="13">
        <f t="shared" ref="D116:D179" si="59">EXP(-$A116*Leiter_u1)</f>
        <v>3.0486105459346277E-56</v>
      </c>
      <c r="E116" s="13">
        <f t="shared" ref="E116:E179" si="60">EXP($A116*Leiter_u1)</f>
        <v>3.2801828404533879E+55</v>
      </c>
      <c r="F116" s="13">
        <f t="shared" ref="F116:F179" si="61">-Strom_1/$A116</f>
        <v>-1.0309278350515464E-2</v>
      </c>
      <c r="G116" s="13" t="e">
        <f t="shared" ref="G116:G179" si="62">Strom_1/$A116*COS($A116*Leiter_v1)/EXP($A116*Leiter_u1)</f>
        <v>#VALUE!</v>
      </c>
      <c r="H116" s="13" t="e">
        <f t="shared" ref="H116:H179" si="63">Strom_1/$A116*SIN($A116*Leiter_v1)/EXP($A116*Leiter_u1)</f>
        <v>#VALUE!</v>
      </c>
      <c r="I116" s="13">
        <f t="shared" ref="I116:I179" si="64">-Strom_2/$A116</f>
        <v>1.0309278350515464E-2</v>
      </c>
      <c r="J116" s="13" t="e">
        <f t="shared" ref="J116:J179" si="65">Strom_2/$A116*COS($A116*Leiter_v2)/EXP(-$A116*Leiter_u2)</f>
        <v>#VALUE!</v>
      </c>
      <c r="K116" s="13" t="e">
        <f t="shared" ref="K116:K179" si="66">Strom_2/$A116*SIN($A116*Leiter_v2)/EXP(-$A116*Leiter_u2)</f>
        <v>#VALUE!</v>
      </c>
      <c r="L116" s="13" t="e">
        <f t="shared" si="45"/>
        <v>#VALUE!</v>
      </c>
      <c r="M116" s="13" t="e">
        <f t="shared" si="46"/>
        <v>#VALUE!</v>
      </c>
      <c r="N116" s="13" t="e">
        <f t="shared" si="47"/>
        <v>#VALUE!</v>
      </c>
      <c r="O116" s="13" t="e">
        <f t="shared" si="48"/>
        <v>#VALUE!</v>
      </c>
      <c r="P116" s="13" t="e">
        <f t="shared" si="49"/>
        <v>#VALUE!</v>
      </c>
      <c r="Q116" s="13" t="e">
        <f t="shared" si="50"/>
        <v>#VALUE!</v>
      </c>
      <c r="R116" s="13" t="e">
        <f t="shared" si="51"/>
        <v>#VALUE!</v>
      </c>
      <c r="S116" s="13" t="e">
        <f t="shared" si="52"/>
        <v>#VALUE!</v>
      </c>
      <c r="T116" s="13" t="e">
        <f t="shared" si="53"/>
        <v>#VALUE!</v>
      </c>
      <c r="U116" s="13" t="e">
        <f t="shared" si="54"/>
        <v>#VALUE!</v>
      </c>
      <c r="V116" s="13" t="e">
        <f t="shared" si="55"/>
        <v>#VALUE!</v>
      </c>
      <c r="W116" s="13" t="e">
        <f t="shared" si="56"/>
        <v>#VALUE!</v>
      </c>
      <c r="X116" s="30"/>
    </row>
    <row r="117" spans="1:24">
      <c r="A117" s="1">
        <v>98</v>
      </c>
      <c r="B117" s="13" t="e">
        <f t="shared" si="57"/>
        <v>#VALUE!</v>
      </c>
      <c r="C117" s="13" t="e">
        <f t="shared" si="58"/>
        <v>#VALUE!</v>
      </c>
      <c r="D117" s="13">
        <f t="shared" si="59"/>
        <v>8.1615585722895226E-57</v>
      </c>
      <c r="E117" s="13">
        <f t="shared" si="60"/>
        <v>1.225256170304583E+56</v>
      </c>
      <c r="F117" s="13">
        <f t="shared" si="61"/>
        <v>-1.020408163265306E-2</v>
      </c>
      <c r="G117" s="13" t="e">
        <f t="shared" si="62"/>
        <v>#VALUE!</v>
      </c>
      <c r="H117" s="13" t="e">
        <f t="shared" si="63"/>
        <v>#VALUE!</v>
      </c>
      <c r="I117" s="13">
        <f t="shared" si="64"/>
        <v>1.020408163265306E-2</v>
      </c>
      <c r="J117" s="13" t="e">
        <f t="shared" si="65"/>
        <v>#VALUE!</v>
      </c>
      <c r="K117" s="13" t="e">
        <f t="shared" si="66"/>
        <v>#VALUE!</v>
      </c>
      <c r="L117" s="13" t="e">
        <f t="shared" si="45"/>
        <v>#VALUE!</v>
      </c>
      <c r="M117" s="13" t="e">
        <f t="shared" si="46"/>
        <v>#VALUE!</v>
      </c>
      <c r="N117" s="13" t="e">
        <f t="shared" si="47"/>
        <v>#VALUE!</v>
      </c>
      <c r="O117" s="13" t="e">
        <f t="shared" si="48"/>
        <v>#VALUE!</v>
      </c>
      <c r="P117" s="13" t="e">
        <f t="shared" si="49"/>
        <v>#VALUE!</v>
      </c>
      <c r="Q117" s="13" t="e">
        <f t="shared" si="50"/>
        <v>#VALUE!</v>
      </c>
      <c r="R117" s="13" t="e">
        <f t="shared" si="51"/>
        <v>#VALUE!</v>
      </c>
      <c r="S117" s="13" t="e">
        <f t="shared" si="52"/>
        <v>#VALUE!</v>
      </c>
      <c r="T117" s="13" t="e">
        <f t="shared" si="53"/>
        <v>#VALUE!</v>
      </c>
      <c r="U117" s="13" t="e">
        <f t="shared" si="54"/>
        <v>#VALUE!</v>
      </c>
      <c r="V117" s="13" t="e">
        <f t="shared" si="55"/>
        <v>#VALUE!</v>
      </c>
      <c r="W117" s="13" t="e">
        <f t="shared" si="56"/>
        <v>#VALUE!</v>
      </c>
      <c r="X117" s="30"/>
    </row>
    <row r="118" spans="1:24">
      <c r="A118" s="1">
        <v>99</v>
      </c>
      <c r="B118" s="13" t="e">
        <f t="shared" si="57"/>
        <v>#VALUE!</v>
      </c>
      <c r="C118" s="13" t="e">
        <f t="shared" si="58"/>
        <v>#VALUE!</v>
      </c>
      <c r="D118" s="13">
        <f t="shared" si="59"/>
        <v>2.1849638491127888E-57</v>
      </c>
      <c r="E118" s="13">
        <f t="shared" si="60"/>
        <v>4.5767347611085331E+56</v>
      </c>
      <c r="F118" s="13">
        <f t="shared" si="61"/>
        <v>-1.0101010101010102E-2</v>
      </c>
      <c r="G118" s="13" t="e">
        <f t="shared" si="62"/>
        <v>#VALUE!</v>
      </c>
      <c r="H118" s="13" t="e">
        <f t="shared" si="63"/>
        <v>#VALUE!</v>
      </c>
      <c r="I118" s="13">
        <f t="shared" si="64"/>
        <v>1.0101010101010102E-2</v>
      </c>
      <c r="J118" s="13" t="e">
        <f t="shared" si="65"/>
        <v>#VALUE!</v>
      </c>
      <c r="K118" s="13" t="e">
        <f t="shared" si="66"/>
        <v>#VALUE!</v>
      </c>
      <c r="L118" s="13" t="e">
        <f t="shared" si="45"/>
        <v>#VALUE!</v>
      </c>
      <c r="M118" s="13" t="e">
        <f t="shared" si="46"/>
        <v>#VALUE!</v>
      </c>
      <c r="N118" s="13" t="e">
        <f t="shared" si="47"/>
        <v>#VALUE!</v>
      </c>
      <c r="O118" s="13" t="e">
        <f t="shared" si="48"/>
        <v>#VALUE!</v>
      </c>
      <c r="P118" s="13" t="e">
        <f t="shared" si="49"/>
        <v>#VALUE!</v>
      </c>
      <c r="Q118" s="13" t="e">
        <f t="shared" si="50"/>
        <v>#VALUE!</v>
      </c>
      <c r="R118" s="13" t="e">
        <f t="shared" si="51"/>
        <v>#VALUE!</v>
      </c>
      <c r="S118" s="13" t="e">
        <f t="shared" si="52"/>
        <v>#VALUE!</v>
      </c>
      <c r="T118" s="13" t="e">
        <f t="shared" si="53"/>
        <v>#VALUE!</v>
      </c>
      <c r="U118" s="13" t="e">
        <f t="shared" si="54"/>
        <v>#VALUE!</v>
      </c>
      <c r="V118" s="13" t="e">
        <f t="shared" si="55"/>
        <v>#VALUE!</v>
      </c>
      <c r="W118" s="13" t="e">
        <f t="shared" si="56"/>
        <v>#VALUE!</v>
      </c>
      <c r="X118" s="30"/>
    </row>
    <row r="119" spans="1:24">
      <c r="A119" s="1">
        <v>100</v>
      </c>
      <c r="B119" s="13" t="e">
        <f t="shared" si="57"/>
        <v>#VALUE!</v>
      </c>
      <c r="C119" s="13" t="e">
        <f t="shared" si="58"/>
        <v>#VALUE!</v>
      </c>
      <c r="D119" s="13">
        <f t="shared" si="59"/>
        <v>5.8494550760672463E-58</v>
      </c>
      <c r="E119" s="13">
        <f t="shared" si="60"/>
        <v>1.7095609539621054E+57</v>
      </c>
      <c r="F119" s="13">
        <f t="shared" si="61"/>
        <v>-0.01</v>
      </c>
      <c r="G119" s="13" t="e">
        <f t="shared" si="62"/>
        <v>#VALUE!</v>
      </c>
      <c r="H119" s="13" t="e">
        <f t="shared" si="63"/>
        <v>#VALUE!</v>
      </c>
      <c r="I119" s="13">
        <f t="shared" si="64"/>
        <v>0.01</v>
      </c>
      <c r="J119" s="13" t="e">
        <f t="shared" si="65"/>
        <v>#VALUE!</v>
      </c>
      <c r="K119" s="13" t="e">
        <f t="shared" si="66"/>
        <v>#VALUE!</v>
      </c>
      <c r="L119" s="13" t="e">
        <f t="shared" si="45"/>
        <v>#VALUE!</v>
      </c>
      <c r="M119" s="13" t="e">
        <f t="shared" si="46"/>
        <v>#VALUE!</v>
      </c>
      <c r="N119" s="13" t="e">
        <f t="shared" si="47"/>
        <v>#VALUE!</v>
      </c>
      <c r="O119" s="13" t="e">
        <f t="shared" si="48"/>
        <v>#VALUE!</v>
      </c>
      <c r="P119" s="13" t="e">
        <f t="shared" si="49"/>
        <v>#VALUE!</v>
      </c>
      <c r="Q119" s="13" t="e">
        <f t="shared" si="50"/>
        <v>#VALUE!</v>
      </c>
      <c r="R119" s="13" t="e">
        <f t="shared" si="51"/>
        <v>#VALUE!</v>
      </c>
      <c r="S119" s="13" t="e">
        <f t="shared" si="52"/>
        <v>#VALUE!</v>
      </c>
      <c r="T119" s="13" t="e">
        <f t="shared" si="53"/>
        <v>#VALUE!</v>
      </c>
      <c r="U119" s="13" t="e">
        <f t="shared" si="54"/>
        <v>#VALUE!</v>
      </c>
      <c r="V119" s="13" t="e">
        <f t="shared" si="55"/>
        <v>#VALUE!</v>
      </c>
      <c r="W119" s="13" t="e">
        <f t="shared" si="56"/>
        <v>#VALUE!</v>
      </c>
      <c r="X119" s="30"/>
    </row>
    <row r="120" spans="1:24">
      <c r="A120" s="1">
        <v>101</v>
      </c>
      <c r="B120" s="13" t="e">
        <f t="shared" si="57"/>
        <v>#VALUE!</v>
      </c>
      <c r="C120" s="13" t="e">
        <f t="shared" si="58"/>
        <v>#VALUE!</v>
      </c>
      <c r="D120" s="13">
        <f t="shared" si="59"/>
        <v>1.5659812724508674E-58</v>
      </c>
      <c r="E120" s="13">
        <f t="shared" si="60"/>
        <v>6.3857724073221635E+57</v>
      </c>
      <c r="F120" s="13">
        <f t="shared" si="61"/>
        <v>-9.9009900990099011E-3</v>
      </c>
      <c r="G120" s="13" t="e">
        <f t="shared" si="62"/>
        <v>#VALUE!</v>
      </c>
      <c r="H120" s="13" t="e">
        <f t="shared" si="63"/>
        <v>#VALUE!</v>
      </c>
      <c r="I120" s="13">
        <f t="shared" si="64"/>
        <v>9.9009900990099011E-3</v>
      </c>
      <c r="J120" s="13" t="e">
        <f t="shared" si="65"/>
        <v>#VALUE!</v>
      </c>
      <c r="K120" s="13" t="e">
        <f t="shared" si="66"/>
        <v>#VALUE!</v>
      </c>
      <c r="L120" s="13" t="e">
        <f t="shared" si="45"/>
        <v>#VALUE!</v>
      </c>
      <c r="M120" s="13" t="e">
        <f t="shared" si="46"/>
        <v>#VALUE!</v>
      </c>
      <c r="N120" s="13" t="e">
        <f t="shared" si="47"/>
        <v>#VALUE!</v>
      </c>
      <c r="O120" s="13" t="e">
        <f t="shared" si="48"/>
        <v>#VALUE!</v>
      </c>
      <c r="P120" s="13" t="e">
        <f t="shared" si="49"/>
        <v>#VALUE!</v>
      </c>
      <c r="Q120" s="13" t="e">
        <f t="shared" si="50"/>
        <v>#VALUE!</v>
      </c>
      <c r="R120" s="13" t="e">
        <f t="shared" si="51"/>
        <v>#VALUE!</v>
      </c>
      <c r="S120" s="13" t="e">
        <f t="shared" si="52"/>
        <v>#VALUE!</v>
      </c>
      <c r="T120" s="13" t="e">
        <f t="shared" si="53"/>
        <v>#VALUE!</v>
      </c>
      <c r="U120" s="13" t="e">
        <f t="shared" si="54"/>
        <v>#VALUE!</v>
      </c>
      <c r="V120" s="13" t="e">
        <f t="shared" si="55"/>
        <v>#VALUE!</v>
      </c>
      <c r="W120" s="13" t="e">
        <f t="shared" si="56"/>
        <v>#VALUE!</v>
      </c>
      <c r="X120" s="30"/>
    </row>
    <row r="121" spans="1:24">
      <c r="A121" s="1">
        <v>102</v>
      </c>
      <c r="B121" s="13" t="e">
        <f t="shared" si="57"/>
        <v>#VALUE!</v>
      </c>
      <c r="C121" s="13" t="e">
        <f t="shared" si="58"/>
        <v>#VALUE!</v>
      </c>
      <c r="D121" s="13">
        <f t="shared" si="59"/>
        <v>4.192351789656937E-59</v>
      </c>
      <c r="E121" s="13">
        <f t="shared" si="60"/>
        <v>2.3852960108622721E+58</v>
      </c>
      <c r="F121" s="13">
        <f t="shared" si="61"/>
        <v>-9.8039215686274508E-3</v>
      </c>
      <c r="G121" s="13" t="e">
        <f t="shared" si="62"/>
        <v>#VALUE!</v>
      </c>
      <c r="H121" s="13" t="e">
        <f t="shared" si="63"/>
        <v>#VALUE!</v>
      </c>
      <c r="I121" s="13">
        <f t="shared" si="64"/>
        <v>9.8039215686274508E-3</v>
      </c>
      <c r="J121" s="13" t="e">
        <f t="shared" si="65"/>
        <v>#VALUE!</v>
      </c>
      <c r="K121" s="13" t="e">
        <f t="shared" si="66"/>
        <v>#VALUE!</v>
      </c>
      <c r="L121" s="13" t="e">
        <f t="shared" si="45"/>
        <v>#VALUE!</v>
      </c>
      <c r="M121" s="13" t="e">
        <f t="shared" si="46"/>
        <v>#VALUE!</v>
      </c>
      <c r="N121" s="13" t="e">
        <f t="shared" si="47"/>
        <v>#VALUE!</v>
      </c>
      <c r="O121" s="13" t="e">
        <f t="shared" si="48"/>
        <v>#VALUE!</v>
      </c>
      <c r="P121" s="13" t="e">
        <f t="shared" si="49"/>
        <v>#VALUE!</v>
      </c>
      <c r="Q121" s="13" t="e">
        <f t="shared" si="50"/>
        <v>#VALUE!</v>
      </c>
      <c r="R121" s="13" t="e">
        <f t="shared" si="51"/>
        <v>#VALUE!</v>
      </c>
      <c r="S121" s="13" t="e">
        <f t="shared" si="52"/>
        <v>#VALUE!</v>
      </c>
      <c r="T121" s="13" t="e">
        <f t="shared" si="53"/>
        <v>#VALUE!</v>
      </c>
      <c r="U121" s="13" t="e">
        <f t="shared" si="54"/>
        <v>#VALUE!</v>
      </c>
      <c r="V121" s="13" t="e">
        <f t="shared" si="55"/>
        <v>#VALUE!</v>
      </c>
      <c r="W121" s="13" t="e">
        <f t="shared" si="56"/>
        <v>#VALUE!</v>
      </c>
      <c r="X121" s="30"/>
    </row>
    <row r="122" spans="1:24">
      <c r="A122" s="1">
        <v>103</v>
      </c>
      <c r="B122" s="13" t="e">
        <f t="shared" si="57"/>
        <v>#VALUE!</v>
      </c>
      <c r="C122" s="13" t="e">
        <f t="shared" si="58"/>
        <v>#VALUE!</v>
      </c>
      <c r="D122" s="13">
        <f t="shared" si="59"/>
        <v>1.1223514506487603E-59</v>
      </c>
      <c r="E122" s="13">
        <f t="shared" si="60"/>
        <v>8.909865082118113E+58</v>
      </c>
      <c r="F122" s="13">
        <f t="shared" si="61"/>
        <v>-9.7087378640776691E-3</v>
      </c>
      <c r="G122" s="13" t="e">
        <f t="shared" si="62"/>
        <v>#VALUE!</v>
      </c>
      <c r="H122" s="13" t="e">
        <f t="shared" si="63"/>
        <v>#VALUE!</v>
      </c>
      <c r="I122" s="13">
        <f t="shared" si="64"/>
        <v>9.7087378640776691E-3</v>
      </c>
      <c r="J122" s="13" t="e">
        <f t="shared" si="65"/>
        <v>#VALUE!</v>
      </c>
      <c r="K122" s="13" t="e">
        <f t="shared" si="66"/>
        <v>#VALUE!</v>
      </c>
      <c r="L122" s="13" t="e">
        <f t="shared" si="45"/>
        <v>#VALUE!</v>
      </c>
      <c r="M122" s="13" t="e">
        <f t="shared" si="46"/>
        <v>#VALUE!</v>
      </c>
      <c r="N122" s="13" t="e">
        <f t="shared" si="47"/>
        <v>#VALUE!</v>
      </c>
      <c r="O122" s="13" t="e">
        <f t="shared" si="48"/>
        <v>#VALUE!</v>
      </c>
      <c r="P122" s="13" t="e">
        <f t="shared" si="49"/>
        <v>#VALUE!</v>
      </c>
      <c r="Q122" s="13" t="e">
        <f t="shared" si="50"/>
        <v>#VALUE!</v>
      </c>
      <c r="R122" s="13" t="e">
        <f t="shared" si="51"/>
        <v>#VALUE!</v>
      </c>
      <c r="S122" s="13" t="e">
        <f t="shared" si="52"/>
        <v>#VALUE!</v>
      </c>
      <c r="T122" s="13" t="e">
        <f t="shared" si="53"/>
        <v>#VALUE!</v>
      </c>
      <c r="U122" s="13" t="e">
        <f t="shared" si="54"/>
        <v>#VALUE!</v>
      </c>
      <c r="V122" s="13" t="e">
        <f t="shared" si="55"/>
        <v>#VALUE!</v>
      </c>
      <c r="W122" s="13" t="e">
        <f t="shared" si="56"/>
        <v>#VALUE!</v>
      </c>
      <c r="X122" s="30"/>
    </row>
    <row r="123" spans="1:24">
      <c r="A123" s="1">
        <v>104</v>
      </c>
      <c r="B123" s="13" t="e">
        <f t="shared" si="57"/>
        <v>#VALUE!</v>
      </c>
      <c r="C123" s="13" t="e">
        <f t="shared" si="58"/>
        <v>#VALUE!</v>
      </c>
      <c r="D123" s="13">
        <f t="shared" si="59"/>
        <v>3.0046924541998432E-60</v>
      </c>
      <c r="E123" s="13">
        <f t="shared" si="60"/>
        <v>3.3281276378294175E+59</v>
      </c>
      <c r="F123" s="13">
        <f t="shared" si="61"/>
        <v>-9.6153846153846159E-3</v>
      </c>
      <c r="G123" s="13" t="e">
        <f t="shared" si="62"/>
        <v>#VALUE!</v>
      </c>
      <c r="H123" s="13" t="e">
        <f t="shared" si="63"/>
        <v>#VALUE!</v>
      </c>
      <c r="I123" s="13">
        <f t="shared" si="64"/>
        <v>9.6153846153846159E-3</v>
      </c>
      <c r="J123" s="13" t="e">
        <f t="shared" si="65"/>
        <v>#VALUE!</v>
      </c>
      <c r="K123" s="13" t="e">
        <f t="shared" si="66"/>
        <v>#VALUE!</v>
      </c>
      <c r="L123" s="13" t="e">
        <f t="shared" si="45"/>
        <v>#VALUE!</v>
      </c>
      <c r="M123" s="13" t="e">
        <f t="shared" si="46"/>
        <v>#VALUE!</v>
      </c>
      <c r="N123" s="13" t="e">
        <f t="shared" si="47"/>
        <v>#VALUE!</v>
      </c>
      <c r="O123" s="13" t="e">
        <f t="shared" si="48"/>
        <v>#VALUE!</v>
      </c>
      <c r="P123" s="13" t="e">
        <f t="shared" si="49"/>
        <v>#VALUE!</v>
      </c>
      <c r="Q123" s="13" t="e">
        <f t="shared" si="50"/>
        <v>#VALUE!</v>
      </c>
      <c r="R123" s="13" t="e">
        <f t="shared" si="51"/>
        <v>#VALUE!</v>
      </c>
      <c r="S123" s="13" t="e">
        <f t="shared" si="52"/>
        <v>#VALUE!</v>
      </c>
      <c r="T123" s="13" t="e">
        <f t="shared" si="53"/>
        <v>#VALUE!</v>
      </c>
      <c r="U123" s="13" t="e">
        <f t="shared" si="54"/>
        <v>#VALUE!</v>
      </c>
      <c r="V123" s="13" t="e">
        <f t="shared" si="55"/>
        <v>#VALUE!</v>
      </c>
      <c r="W123" s="13" t="e">
        <f t="shared" si="56"/>
        <v>#VALUE!</v>
      </c>
      <c r="X123" s="30"/>
    </row>
    <row r="124" spans="1:24">
      <c r="A124" s="1">
        <v>105</v>
      </c>
      <c r="B124" s="13" t="e">
        <f t="shared" si="57"/>
        <v>#VALUE!</v>
      </c>
      <c r="C124" s="13" t="e">
        <f t="shared" si="58"/>
        <v>#VALUE!</v>
      </c>
      <c r="D124" s="13">
        <f t="shared" si="59"/>
        <v>8.0439836729458649E-61</v>
      </c>
      <c r="E124" s="13">
        <f t="shared" si="60"/>
        <v>1.2431651289438538E+60</v>
      </c>
      <c r="F124" s="13">
        <f t="shared" si="61"/>
        <v>-9.5238095238095247E-3</v>
      </c>
      <c r="G124" s="13" t="e">
        <f t="shared" si="62"/>
        <v>#VALUE!</v>
      </c>
      <c r="H124" s="13" t="e">
        <f t="shared" si="63"/>
        <v>#VALUE!</v>
      </c>
      <c r="I124" s="13">
        <f t="shared" si="64"/>
        <v>9.5238095238095247E-3</v>
      </c>
      <c r="J124" s="13" t="e">
        <f t="shared" si="65"/>
        <v>#VALUE!</v>
      </c>
      <c r="K124" s="13" t="e">
        <f t="shared" si="66"/>
        <v>#VALUE!</v>
      </c>
      <c r="L124" s="13" t="e">
        <f t="shared" si="45"/>
        <v>#VALUE!</v>
      </c>
      <c r="M124" s="13" t="e">
        <f t="shared" si="46"/>
        <v>#VALUE!</v>
      </c>
      <c r="N124" s="13" t="e">
        <f t="shared" si="47"/>
        <v>#VALUE!</v>
      </c>
      <c r="O124" s="13" t="e">
        <f t="shared" si="48"/>
        <v>#VALUE!</v>
      </c>
      <c r="P124" s="13" t="e">
        <f t="shared" si="49"/>
        <v>#VALUE!</v>
      </c>
      <c r="Q124" s="13" t="e">
        <f t="shared" si="50"/>
        <v>#VALUE!</v>
      </c>
      <c r="R124" s="13" t="e">
        <f t="shared" si="51"/>
        <v>#VALUE!</v>
      </c>
      <c r="S124" s="13" t="e">
        <f t="shared" si="52"/>
        <v>#VALUE!</v>
      </c>
      <c r="T124" s="13" t="e">
        <f t="shared" si="53"/>
        <v>#VALUE!</v>
      </c>
      <c r="U124" s="13" t="e">
        <f t="shared" si="54"/>
        <v>#VALUE!</v>
      </c>
      <c r="V124" s="13" t="e">
        <f t="shared" si="55"/>
        <v>#VALUE!</v>
      </c>
      <c r="W124" s="13" t="e">
        <f t="shared" si="56"/>
        <v>#VALUE!</v>
      </c>
      <c r="X124" s="30"/>
    </row>
    <row r="125" spans="1:24">
      <c r="A125" s="1">
        <v>106</v>
      </c>
      <c r="B125" s="13" t="e">
        <f t="shared" si="57"/>
        <v>#VALUE!</v>
      </c>
      <c r="C125" s="13" t="e">
        <f t="shared" si="58"/>
        <v>#VALUE!</v>
      </c>
      <c r="D125" s="13">
        <f t="shared" si="59"/>
        <v>2.1534873973599098E-61</v>
      </c>
      <c r="E125" s="13">
        <f t="shared" si="60"/>
        <v>4.6436306115650381E+60</v>
      </c>
      <c r="F125" s="13">
        <f t="shared" si="61"/>
        <v>-9.433962264150943E-3</v>
      </c>
      <c r="G125" s="13" t="e">
        <f t="shared" si="62"/>
        <v>#VALUE!</v>
      </c>
      <c r="H125" s="13" t="e">
        <f t="shared" si="63"/>
        <v>#VALUE!</v>
      </c>
      <c r="I125" s="13">
        <f t="shared" si="64"/>
        <v>9.433962264150943E-3</v>
      </c>
      <c r="J125" s="13" t="e">
        <f t="shared" si="65"/>
        <v>#VALUE!</v>
      </c>
      <c r="K125" s="13" t="e">
        <f t="shared" si="66"/>
        <v>#VALUE!</v>
      </c>
      <c r="L125" s="13" t="e">
        <f t="shared" si="45"/>
        <v>#VALUE!</v>
      </c>
      <c r="M125" s="13" t="e">
        <f t="shared" si="46"/>
        <v>#VALUE!</v>
      </c>
      <c r="N125" s="13" t="e">
        <f t="shared" si="47"/>
        <v>#VALUE!</v>
      </c>
      <c r="O125" s="13" t="e">
        <f t="shared" si="48"/>
        <v>#VALUE!</v>
      </c>
      <c r="P125" s="13" t="e">
        <f t="shared" si="49"/>
        <v>#VALUE!</v>
      </c>
      <c r="Q125" s="13" t="e">
        <f t="shared" si="50"/>
        <v>#VALUE!</v>
      </c>
      <c r="R125" s="13" t="e">
        <f t="shared" si="51"/>
        <v>#VALUE!</v>
      </c>
      <c r="S125" s="13" t="e">
        <f t="shared" si="52"/>
        <v>#VALUE!</v>
      </c>
      <c r="T125" s="13" t="e">
        <f t="shared" si="53"/>
        <v>#VALUE!</v>
      </c>
      <c r="U125" s="13" t="e">
        <f t="shared" si="54"/>
        <v>#VALUE!</v>
      </c>
      <c r="V125" s="13" t="e">
        <f t="shared" si="55"/>
        <v>#VALUE!</v>
      </c>
      <c r="W125" s="13" t="e">
        <f t="shared" si="56"/>
        <v>#VALUE!</v>
      </c>
      <c r="X125" s="30"/>
    </row>
    <row r="126" spans="1:24">
      <c r="A126" s="1">
        <v>107</v>
      </c>
      <c r="B126" s="13" t="e">
        <f t="shared" si="57"/>
        <v>#VALUE!</v>
      </c>
      <c r="C126" s="13" t="e">
        <f t="shared" si="58"/>
        <v>#VALUE!</v>
      </c>
      <c r="D126" s="13">
        <f t="shared" si="59"/>
        <v>5.7651881942341283E-62</v>
      </c>
      <c r="E126" s="13">
        <f t="shared" si="60"/>
        <v>1.7345487541935207E+61</v>
      </c>
      <c r="F126" s="13">
        <f t="shared" si="61"/>
        <v>-9.3457943925233638E-3</v>
      </c>
      <c r="G126" s="13" t="e">
        <f t="shared" si="62"/>
        <v>#VALUE!</v>
      </c>
      <c r="H126" s="13" t="e">
        <f t="shared" si="63"/>
        <v>#VALUE!</v>
      </c>
      <c r="I126" s="13">
        <f t="shared" si="64"/>
        <v>9.3457943925233638E-3</v>
      </c>
      <c r="J126" s="13" t="e">
        <f t="shared" si="65"/>
        <v>#VALUE!</v>
      </c>
      <c r="K126" s="13" t="e">
        <f t="shared" si="66"/>
        <v>#VALUE!</v>
      </c>
      <c r="L126" s="13" t="e">
        <f t="shared" si="45"/>
        <v>#VALUE!</v>
      </c>
      <c r="M126" s="13" t="e">
        <f t="shared" si="46"/>
        <v>#VALUE!</v>
      </c>
      <c r="N126" s="13" t="e">
        <f t="shared" si="47"/>
        <v>#VALUE!</v>
      </c>
      <c r="O126" s="13" t="e">
        <f t="shared" si="48"/>
        <v>#VALUE!</v>
      </c>
      <c r="P126" s="13" t="e">
        <f t="shared" si="49"/>
        <v>#VALUE!</v>
      </c>
      <c r="Q126" s="13" t="e">
        <f t="shared" si="50"/>
        <v>#VALUE!</v>
      </c>
      <c r="R126" s="13" t="e">
        <f t="shared" si="51"/>
        <v>#VALUE!</v>
      </c>
      <c r="S126" s="13" t="e">
        <f t="shared" si="52"/>
        <v>#VALUE!</v>
      </c>
      <c r="T126" s="13" t="e">
        <f t="shared" si="53"/>
        <v>#VALUE!</v>
      </c>
      <c r="U126" s="13" t="e">
        <f t="shared" si="54"/>
        <v>#VALUE!</v>
      </c>
      <c r="V126" s="13" t="e">
        <f t="shared" si="55"/>
        <v>#VALUE!</v>
      </c>
      <c r="W126" s="13" t="e">
        <f t="shared" si="56"/>
        <v>#VALUE!</v>
      </c>
      <c r="X126" s="30"/>
    </row>
    <row r="127" spans="1:24">
      <c r="A127" s="1">
        <v>108</v>
      </c>
      <c r="B127" s="13" t="e">
        <f t="shared" si="57"/>
        <v>#VALUE!</v>
      </c>
      <c r="C127" s="13" t="e">
        <f t="shared" si="58"/>
        <v>#VALUE!</v>
      </c>
      <c r="D127" s="13">
        <f t="shared" si="59"/>
        <v>1.5434218447567996E-62</v>
      </c>
      <c r="E127" s="13">
        <f t="shared" si="60"/>
        <v>6.4791100592305812E+61</v>
      </c>
      <c r="F127" s="13">
        <f t="shared" si="61"/>
        <v>-9.2592592592592587E-3</v>
      </c>
      <c r="G127" s="13" t="e">
        <f t="shared" si="62"/>
        <v>#VALUE!</v>
      </c>
      <c r="H127" s="13" t="e">
        <f t="shared" si="63"/>
        <v>#VALUE!</v>
      </c>
      <c r="I127" s="13">
        <f t="shared" si="64"/>
        <v>9.2592592592592587E-3</v>
      </c>
      <c r="J127" s="13" t="e">
        <f t="shared" si="65"/>
        <v>#VALUE!</v>
      </c>
      <c r="K127" s="13" t="e">
        <f t="shared" si="66"/>
        <v>#VALUE!</v>
      </c>
      <c r="L127" s="13" t="e">
        <f t="shared" si="45"/>
        <v>#VALUE!</v>
      </c>
      <c r="M127" s="13" t="e">
        <f t="shared" si="46"/>
        <v>#VALUE!</v>
      </c>
      <c r="N127" s="13" t="e">
        <f t="shared" si="47"/>
        <v>#VALUE!</v>
      </c>
      <c r="O127" s="13" t="e">
        <f t="shared" si="48"/>
        <v>#VALUE!</v>
      </c>
      <c r="P127" s="13" t="e">
        <f t="shared" si="49"/>
        <v>#VALUE!</v>
      </c>
      <c r="Q127" s="13" t="e">
        <f t="shared" si="50"/>
        <v>#VALUE!</v>
      </c>
      <c r="R127" s="13" t="e">
        <f t="shared" si="51"/>
        <v>#VALUE!</v>
      </c>
      <c r="S127" s="13" t="e">
        <f t="shared" si="52"/>
        <v>#VALUE!</v>
      </c>
      <c r="T127" s="13" t="e">
        <f t="shared" si="53"/>
        <v>#VALUE!</v>
      </c>
      <c r="U127" s="13" t="e">
        <f t="shared" si="54"/>
        <v>#VALUE!</v>
      </c>
      <c r="V127" s="13" t="e">
        <f t="shared" si="55"/>
        <v>#VALUE!</v>
      </c>
      <c r="W127" s="13" t="e">
        <f t="shared" si="56"/>
        <v>#VALUE!</v>
      </c>
      <c r="X127" s="30"/>
    </row>
    <row r="128" spans="1:24">
      <c r="A128" s="1">
        <v>109</v>
      </c>
      <c r="B128" s="13" t="e">
        <f t="shared" si="57"/>
        <v>#VALUE!</v>
      </c>
      <c r="C128" s="13" t="e">
        <f t="shared" si="58"/>
        <v>#VALUE!</v>
      </c>
      <c r="D128" s="13">
        <f t="shared" si="59"/>
        <v>4.1319570335186078E-63</v>
      </c>
      <c r="E128" s="13">
        <f t="shared" si="60"/>
        <v>2.4201606935598756E+62</v>
      </c>
      <c r="F128" s="13">
        <f t="shared" si="61"/>
        <v>-9.1743119266055051E-3</v>
      </c>
      <c r="G128" s="13" t="e">
        <f t="shared" si="62"/>
        <v>#VALUE!</v>
      </c>
      <c r="H128" s="13" t="e">
        <f t="shared" si="63"/>
        <v>#VALUE!</v>
      </c>
      <c r="I128" s="13">
        <f t="shared" si="64"/>
        <v>9.1743119266055051E-3</v>
      </c>
      <c r="J128" s="13" t="e">
        <f t="shared" si="65"/>
        <v>#VALUE!</v>
      </c>
      <c r="K128" s="13" t="e">
        <f t="shared" si="66"/>
        <v>#VALUE!</v>
      </c>
      <c r="L128" s="13" t="e">
        <f t="shared" si="45"/>
        <v>#VALUE!</v>
      </c>
      <c r="M128" s="13" t="e">
        <f t="shared" si="46"/>
        <v>#VALUE!</v>
      </c>
      <c r="N128" s="13" t="e">
        <f t="shared" si="47"/>
        <v>#VALUE!</v>
      </c>
      <c r="O128" s="13" t="e">
        <f t="shared" si="48"/>
        <v>#VALUE!</v>
      </c>
      <c r="P128" s="13" t="e">
        <f t="shared" si="49"/>
        <v>#VALUE!</v>
      </c>
      <c r="Q128" s="13" t="e">
        <f t="shared" si="50"/>
        <v>#VALUE!</v>
      </c>
      <c r="R128" s="13" t="e">
        <f t="shared" si="51"/>
        <v>#VALUE!</v>
      </c>
      <c r="S128" s="13" t="e">
        <f t="shared" si="52"/>
        <v>#VALUE!</v>
      </c>
      <c r="T128" s="13" t="e">
        <f t="shared" si="53"/>
        <v>#VALUE!</v>
      </c>
      <c r="U128" s="13" t="e">
        <f t="shared" si="54"/>
        <v>#VALUE!</v>
      </c>
      <c r="V128" s="13" t="e">
        <f t="shared" si="55"/>
        <v>#VALUE!</v>
      </c>
      <c r="W128" s="13" t="e">
        <f t="shared" si="56"/>
        <v>#VALUE!</v>
      </c>
      <c r="X128" s="30"/>
    </row>
    <row r="129" spans="1:24">
      <c r="A129" s="1">
        <v>110</v>
      </c>
      <c r="B129" s="13" t="e">
        <f t="shared" si="57"/>
        <v>#VALUE!</v>
      </c>
      <c r="C129" s="13" t="e">
        <f t="shared" si="58"/>
        <v>#VALUE!</v>
      </c>
      <c r="D129" s="13">
        <f t="shared" si="59"/>
        <v>1.1061829262585133E-63</v>
      </c>
      <c r="E129" s="13">
        <f t="shared" si="60"/>
        <v>9.0400961383696269E+62</v>
      </c>
      <c r="F129" s="13">
        <f t="shared" si="61"/>
        <v>-9.0909090909090905E-3</v>
      </c>
      <c r="G129" s="13" t="e">
        <f t="shared" si="62"/>
        <v>#VALUE!</v>
      </c>
      <c r="H129" s="13" t="e">
        <f t="shared" si="63"/>
        <v>#VALUE!</v>
      </c>
      <c r="I129" s="13">
        <f t="shared" si="64"/>
        <v>9.0909090909090905E-3</v>
      </c>
      <c r="J129" s="13" t="e">
        <f t="shared" si="65"/>
        <v>#VALUE!</v>
      </c>
      <c r="K129" s="13" t="e">
        <f t="shared" si="66"/>
        <v>#VALUE!</v>
      </c>
      <c r="L129" s="13" t="e">
        <f t="shared" si="45"/>
        <v>#VALUE!</v>
      </c>
      <c r="M129" s="13" t="e">
        <f t="shared" si="46"/>
        <v>#VALUE!</v>
      </c>
      <c r="N129" s="13" t="e">
        <f t="shared" si="47"/>
        <v>#VALUE!</v>
      </c>
      <c r="O129" s="13" t="e">
        <f t="shared" si="48"/>
        <v>#VALUE!</v>
      </c>
      <c r="P129" s="13" t="e">
        <f t="shared" si="49"/>
        <v>#VALUE!</v>
      </c>
      <c r="Q129" s="13" t="e">
        <f t="shared" si="50"/>
        <v>#VALUE!</v>
      </c>
      <c r="R129" s="13" t="e">
        <f t="shared" si="51"/>
        <v>#VALUE!</v>
      </c>
      <c r="S129" s="13" t="e">
        <f t="shared" si="52"/>
        <v>#VALUE!</v>
      </c>
      <c r="T129" s="13" t="e">
        <f t="shared" si="53"/>
        <v>#VALUE!</v>
      </c>
      <c r="U129" s="13" t="e">
        <f t="shared" si="54"/>
        <v>#VALUE!</v>
      </c>
      <c r="V129" s="13" t="e">
        <f t="shared" si="55"/>
        <v>#VALUE!</v>
      </c>
      <c r="W129" s="13" t="e">
        <f t="shared" si="56"/>
        <v>#VALUE!</v>
      </c>
      <c r="X129" s="30"/>
    </row>
    <row r="130" spans="1:24">
      <c r="A130" s="1">
        <v>111</v>
      </c>
      <c r="B130" s="13" t="e">
        <f t="shared" si="57"/>
        <v>#VALUE!</v>
      </c>
      <c r="C130" s="13" t="e">
        <f t="shared" si="58"/>
        <v>#VALUE!</v>
      </c>
      <c r="D130" s="13">
        <f t="shared" si="59"/>
        <v>2.9614070437317184E-64</v>
      </c>
      <c r="E130" s="13">
        <f t="shared" si="60"/>
        <v>3.3767732204076993E+63</v>
      </c>
      <c r="F130" s="13">
        <f t="shared" si="61"/>
        <v>-9.0090090090090089E-3</v>
      </c>
      <c r="G130" s="13" t="e">
        <f t="shared" si="62"/>
        <v>#VALUE!</v>
      </c>
      <c r="H130" s="13" t="e">
        <f t="shared" si="63"/>
        <v>#VALUE!</v>
      </c>
      <c r="I130" s="13">
        <f t="shared" si="64"/>
        <v>9.0090090090090089E-3</v>
      </c>
      <c r="J130" s="13" t="e">
        <f t="shared" si="65"/>
        <v>#VALUE!</v>
      </c>
      <c r="K130" s="13" t="e">
        <f t="shared" si="66"/>
        <v>#VALUE!</v>
      </c>
      <c r="L130" s="13" t="e">
        <f t="shared" si="45"/>
        <v>#VALUE!</v>
      </c>
      <c r="M130" s="13" t="e">
        <f t="shared" si="46"/>
        <v>#VALUE!</v>
      </c>
      <c r="N130" s="13" t="e">
        <f t="shared" si="47"/>
        <v>#VALUE!</v>
      </c>
      <c r="O130" s="13" t="e">
        <f t="shared" si="48"/>
        <v>#VALUE!</v>
      </c>
      <c r="P130" s="13" t="e">
        <f t="shared" si="49"/>
        <v>#VALUE!</v>
      </c>
      <c r="Q130" s="13" t="e">
        <f t="shared" si="50"/>
        <v>#VALUE!</v>
      </c>
      <c r="R130" s="13" t="e">
        <f t="shared" si="51"/>
        <v>#VALUE!</v>
      </c>
      <c r="S130" s="13" t="e">
        <f t="shared" si="52"/>
        <v>#VALUE!</v>
      </c>
      <c r="T130" s="13" t="e">
        <f t="shared" si="53"/>
        <v>#VALUE!</v>
      </c>
      <c r="U130" s="13" t="e">
        <f t="shared" si="54"/>
        <v>#VALUE!</v>
      </c>
      <c r="V130" s="13" t="e">
        <f t="shared" si="55"/>
        <v>#VALUE!</v>
      </c>
      <c r="W130" s="13" t="e">
        <f t="shared" si="56"/>
        <v>#VALUE!</v>
      </c>
      <c r="X130" s="30"/>
    </row>
    <row r="131" spans="1:24">
      <c r="A131" s="1">
        <v>112</v>
      </c>
      <c r="B131" s="13" t="e">
        <f t="shared" si="57"/>
        <v>#VALUE!</v>
      </c>
      <c r="C131" s="13" t="e">
        <f t="shared" si="58"/>
        <v>#VALUE!</v>
      </c>
      <c r="D131" s="13">
        <f t="shared" si="59"/>
        <v>7.9281025502052158E-65</v>
      </c>
      <c r="E131" s="13">
        <f t="shared" si="60"/>
        <v>1.2613358539038012E+64</v>
      </c>
      <c r="F131" s="13">
        <f t="shared" si="61"/>
        <v>-8.9285714285714281E-3</v>
      </c>
      <c r="G131" s="13" t="e">
        <f t="shared" si="62"/>
        <v>#VALUE!</v>
      </c>
      <c r="H131" s="13" t="e">
        <f t="shared" si="63"/>
        <v>#VALUE!</v>
      </c>
      <c r="I131" s="13">
        <f t="shared" si="64"/>
        <v>8.9285714285714281E-3</v>
      </c>
      <c r="J131" s="13" t="e">
        <f t="shared" si="65"/>
        <v>#VALUE!</v>
      </c>
      <c r="K131" s="13" t="e">
        <f t="shared" si="66"/>
        <v>#VALUE!</v>
      </c>
      <c r="L131" s="13" t="e">
        <f t="shared" si="45"/>
        <v>#VALUE!</v>
      </c>
      <c r="M131" s="13" t="e">
        <f t="shared" si="46"/>
        <v>#VALUE!</v>
      </c>
      <c r="N131" s="13" t="e">
        <f t="shared" si="47"/>
        <v>#VALUE!</v>
      </c>
      <c r="O131" s="13" t="e">
        <f t="shared" si="48"/>
        <v>#VALUE!</v>
      </c>
      <c r="P131" s="13" t="e">
        <f t="shared" si="49"/>
        <v>#VALUE!</v>
      </c>
      <c r="Q131" s="13" t="e">
        <f t="shared" si="50"/>
        <v>#VALUE!</v>
      </c>
      <c r="R131" s="13" t="e">
        <f t="shared" si="51"/>
        <v>#VALUE!</v>
      </c>
      <c r="S131" s="13" t="e">
        <f t="shared" si="52"/>
        <v>#VALUE!</v>
      </c>
      <c r="T131" s="13" t="e">
        <f t="shared" si="53"/>
        <v>#VALUE!</v>
      </c>
      <c r="U131" s="13" t="e">
        <f t="shared" si="54"/>
        <v>#VALUE!</v>
      </c>
      <c r="V131" s="13" t="e">
        <f t="shared" si="55"/>
        <v>#VALUE!</v>
      </c>
      <c r="W131" s="13" t="e">
        <f t="shared" si="56"/>
        <v>#VALUE!</v>
      </c>
      <c r="X131" s="30"/>
    </row>
    <row r="132" spans="1:24">
      <c r="A132" s="1">
        <v>113</v>
      </c>
      <c r="B132" s="13" t="e">
        <f t="shared" si="57"/>
        <v>#VALUE!</v>
      </c>
      <c r="C132" s="13" t="e">
        <f t="shared" si="58"/>
        <v>#VALUE!</v>
      </c>
      <c r="D132" s="13">
        <f t="shared" si="59"/>
        <v>2.122464393390719E-65</v>
      </c>
      <c r="E132" s="13">
        <f t="shared" si="60"/>
        <v>4.7115042453195705E+64</v>
      </c>
      <c r="F132" s="13">
        <f t="shared" si="61"/>
        <v>-8.8495575221238937E-3</v>
      </c>
      <c r="G132" s="13" t="e">
        <f t="shared" si="62"/>
        <v>#VALUE!</v>
      </c>
      <c r="H132" s="13" t="e">
        <f t="shared" si="63"/>
        <v>#VALUE!</v>
      </c>
      <c r="I132" s="13">
        <f t="shared" si="64"/>
        <v>8.8495575221238937E-3</v>
      </c>
      <c r="J132" s="13" t="e">
        <f t="shared" si="65"/>
        <v>#VALUE!</v>
      </c>
      <c r="K132" s="13" t="e">
        <f t="shared" si="66"/>
        <v>#VALUE!</v>
      </c>
      <c r="L132" s="13" t="e">
        <f t="shared" si="45"/>
        <v>#VALUE!</v>
      </c>
      <c r="M132" s="13" t="e">
        <f t="shared" si="46"/>
        <v>#VALUE!</v>
      </c>
      <c r="N132" s="13" t="e">
        <f t="shared" si="47"/>
        <v>#VALUE!</v>
      </c>
      <c r="O132" s="13" t="e">
        <f t="shared" si="48"/>
        <v>#VALUE!</v>
      </c>
      <c r="P132" s="13" t="e">
        <f t="shared" si="49"/>
        <v>#VALUE!</v>
      </c>
      <c r="Q132" s="13" t="e">
        <f t="shared" si="50"/>
        <v>#VALUE!</v>
      </c>
      <c r="R132" s="13" t="e">
        <f t="shared" si="51"/>
        <v>#VALUE!</v>
      </c>
      <c r="S132" s="13" t="e">
        <f t="shared" si="52"/>
        <v>#VALUE!</v>
      </c>
      <c r="T132" s="13" t="e">
        <f t="shared" si="53"/>
        <v>#VALUE!</v>
      </c>
      <c r="U132" s="13" t="e">
        <f t="shared" si="54"/>
        <v>#VALUE!</v>
      </c>
      <c r="V132" s="13" t="e">
        <f t="shared" si="55"/>
        <v>#VALUE!</v>
      </c>
      <c r="W132" s="13" t="e">
        <f t="shared" si="56"/>
        <v>#VALUE!</v>
      </c>
      <c r="X132" s="30"/>
    </row>
    <row r="133" spans="1:24">
      <c r="A133" s="1">
        <v>114</v>
      </c>
      <c r="B133" s="13" t="e">
        <f t="shared" si="57"/>
        <v>#VALUE!</v>
      </c>
      <c r="C133" s="13" t="e">
        <f t="shared" si="58"/>
        <v>#VALUE!</v>
      </c>
      <c r="D133" s="13">
        <f t="shared" si="59"/>
        <v>5.6821352557995796E-66</v>
      </c>
      <c r="E133" s="13">
        <f t="shared" si="60"/>
        <v>1.7599017886442089E+65</v>
      </c>
      <c r="F133" s="13">
        <f t="shared" si="61"/>
        <v>-8.771929824561403E-3</v>
      </c>
      <c r="G133" s="13" t="e">
        <f t="shared" si="62"/>
        <v>#VALUE!</v>
      </c>
      <c r="H133" s="13" t="e">
        <f t="shared" si="63"/>
        <v>#VALUE!</v>
      </c>
      <c r="I133" s="13">
        <f t="shared" si="64"/>
        <v>8.771929824561403E-3</v>
      </c>
      <c r="J133" s="13" t="e">
        <f t="shared" si="65"/>
        <v>#VALUE!</v>
      </c>
      <c r="K133" s="13" t="e">
        <f t="shared" si="66"/>
        <v>#VALUE!</v>
      </c>
      <c r="L133" s="13" t="e">
        <f t="shared" si="45"/>
        <v>#VALUE!</v>
      </c>
      <c r="M133" s="13" t="e">
        <f t="shared" si="46"/>
        <v>#VALUE!</v>
      </c>
      <c r="N133" s="13" t="e">
        <f t="shared" si="47"/>
        <v>#VALUE!</v>
      </c>
      <c r="O133" s="13" t="e">
        <f t="shared" si="48"/>
        <v>#VALUE!</v>
      </c>
      <c r="P133" s="13" t="e">
        <f t="shared" si="49"/>
        <v>#VALUE!</v>
      </c>
      <c r="Q133" s="13" t="e">
        <f t="shared" si="50"/>
        <v>#VALUE!</v>
      </c>
      <c r="R133" s="13" t="e">
        <f t="shared" si="51"/>
        <v>#VALUE!</v>
      </c>
      <c r="S133" s="13" t="e">
        <f t="shared" si="52"/>
        <v>#VALUE!</v>
      </c>
      <c r="T133" s="13" t="e">
        <f t="shared" si="53"/>
        <v>#VALUE!</v>
      </c>
      <c r="U133" s="13" t="e">
        <f t="shared" si="54"/>
        <v>#VALUE!</v>
      </c>
      <c r="V133" s="13" t="e">
        <f t="shared" si="55"/>
        <v>#VALUE!</v>
      </c>
      <c r="W133" s="13" t="e">
        <f t="shared" si="56"/>
        <v>#VALUE!</v>
      </c>
      <c r="X133" s="30"/>
    </row>
    <row r="134" spans="1:24">
      <c r="A134" s="1">
        <v>115</v>
      </c>
      <c r="B134" s="13" t="e">
        <f t="shared" si="57"/>
        <v>#VALUE!</v>
      </c>
      <c r="C134" s="13" t="e">
        <f t="shared" si="58"/>
        <v>#VALUE!</v>
      </c>
      <c r="D134" s="13">
        <f t="shared" si="59"/>
        <v>1.5211874067588217E-66</v>
      </c>
      <c r="E134" s="13">
        <f t="shared" si="60"/>
        <v>6.5738119810674059E+65</v>
      </c>
      <c r="F134" s="13">
        <f t="shared" si="61"/>
        <v>-8.6956521739130436E-3</v>
      </c>
      <c r="G134" s="13" t="e">
        <f t="shared" si="62"/>
        <v>#VALUE!</v>
      </c>
      <c r="H134" s="13" t="e">
        <f t="shared" si="63"/>
        <v>#VALUE!</v>
      </c>
      <c r="I134" s="13">
        <f t="shared" si="64"/>
        <v>8.6956521739130436E-3</v>
      </c>
      <c r="J134" s="13" t="e">
        <f t="shared" si="65"/>
        <v>#VALUE!</v>
      </c>
      <c r="K134" s="13" t="e">
        <f t="shared" si="66"/>
        <v>#VALUE!</v>
      </c>
      <c r="L134" s="13" t="e">
        <f t="shared" ref="L134:L197" si="67">F134+G134+I134+J134*EXP(-2*$A134*Leiter_u2)</f>
        <v>#VALUE!</v>
      </c>
      <c r="M134" s="13" t="e">
        <f t="shared" ref="M134:M197" si="68">F134+G134*EXP(2*$A134*Leiter_u1)+I134+J134</f>
        <v>#VALUE!</v>
      </c>
      <c r="N134" s="13" t="e">
        <f t="shared" ref="N134:N197" si="69">H134+K134*EXP(-2*$A134*Leiter_u2)</f>
        <v>#VALUE!</v>
      </c>
      <c r="O134" s="13" t="e">
        <f t="shared" ref="O134:O197" si="70">H134*EXP(2*$A134*Leiter_u1)+K134</f>
        <v>#VALUE!</v>
      </c>
      <c r="P134" s="13" t="e">
        <f t="shared" ref="P134:P197" si="71">(L134*EXP($A134*(Körper_u1+Körper_u2))+((Perm_mü1-1)/(Perm_mü1+1))*M134*EXP(-$A134*(Körper_u1-Körper_u2)))/((Perm_mü2+1)/(Perm_mü2-1)*EXP($A134*(Körper_u1-Körper_u2))-(((Perm_mü1-1)/(Perm_mü1+1))*EXP(-$A134*(Körper_u1-Körper_u2))))</f>
        <v>#VALUE!</v>
      </c>
      <c r="Q134" s="13" t="e">
        <f t="shared" ref="Q134:Q197" si="72">(M134+P134)*((Perm_mü1-1)/(Perm_mü1+1)*EXP(-2*$A134*Körper_u1))</f>
        <v>#VALUE!</v>
      </c>
      <c r="R134" s="13" t="e">
        <f t="shared" ref="R134:R197" si="73">(N134*EXP($A134*(Körper_u1+Körper_u2))+((Perm_mü1-1)/(Perm_mü1+1))*O134*EXP(-$A134*(Körper_u1-Körper_u2)))/((Perm_mü2+1)/(Perm_mü2-1)*EXP($A134*(Körper_u1-Körper_u2))-(((Perm_mü1-1)/(Perm_mü1+1))*EXP(-$A134*(Körper_u1-Körper_u2))))</f>
        <v>#VALUE!</v>
      </c>
      <c r="S134" s="13" t="e">
        <f t="shared" ref="S134:S197" si="74">(O134+R134)*((Perm_mü1-1)/(Perm_mü1+1)*EXP(-2*$A134*Körper_u1))</f>
        <v>#VALUE!</v>
      </c>
      <c r="T134" s="13" t="e">
        <f t="shared" ref="T134:T197" si="75">Strom_1/Metric_h*$A134*((-(I134+J134+P134)*$B134-(K134+R134)*$C134)*$D134+((Q134*$B134+S134*$C134)*$E134))</f>
        <v>#VALUE!</v>
      </c>
      <c r="U134" s="13" t="e">
        <f t="shared" ref="U134:U197" si="76">Strom_1/Metric_h*$A134*((-(I134+J134+P134)*$C134+(K134+R134)*$B134)*$D134+((-Q134*$C134+S134*$B134)*$E134))</f>
        <v>#VALUE!</v>
      </c>
      <c r="V134" s="13" t="e">
        <f t="shared" ref="V134:V197" si="77">KoorK_xu*T134-KoorK_xv*U134</f>
        <v>#VALUE!</v>
      </c>
      <c r="W134" s="13" t="e">
        <f t="shared" ref="W134:W197" si="78">KoorK_yu*T134+KoorK_yv*U134</f>
        <v>#VALUE!</v>
      </c>
      <c r="X134" s="30"/>
    </row>
    <row r="135" spans="1:24">
      <c r="A135" s="1">
        <v>116</v>
      </c>
      <c r="B135" s="13" t="e">
        <f t="shared" si="57"/>
        <v>#VALUE!</v>
      </c>
      <c r="C135" s="13" t="e">
        <f t="shared" si="58"/>
        <v>#VALUE!</v>
      </c>
      <c r="D135" s="13">
        <f t="shared" si="59"/>
        <v>4.0724323204377352E-67</v>
      </c>
      <c r="E135" s="13">
        <f t="shared" si="60"/>
        <v>2.4555349759440876E+66</v>
      </c>
      <c r="F135" s="13">
        <f t="shared" si="61"/>
        <v>-8.6206896551724137E-3</v>
      </c>
      <c r="G135" s="13" t="e">
        <f t="shared" si="62"/>
        <v>#VALUE!</v>
      </c>
      <c r="H135" s="13" t="e">
        <f t="shared" si="63"/>
        <v>#VALUE!</v>
      </c>
      <c r="I135" s="13">
        <f t="shared" si="64"/>
        <v>8.6206896551724137E-3</v>
      </c>
      <c r="J135" s="13" t="e">
        <f t="shared" si="65"/>
        <v>#VALUE!</v>
      </c>
      <c r="K135" s="13" t="e">
        <f t="shared" si="66"/>
        <v>#VALUE!</v>
      </c>
      <c r="L135" s="13" t="e">
        <f t="shared" si="67"/>
        <v>#VALUE!</v>
      </c>
      <c r="M135" s="13" t="e">
        <f t="shared" si="68"/>
        <v>#VALUE!</v>
      </c>
      <c r="N135" s="13" t="e">
        <f t="shared" si="69"/>
        <v>#VALUE!</v>
      </c>
      <c r="O135" s="13" t="e">
        <f t="shared" si="70"/>
        <v>#VALUE!</v>
      </c>
      <c r="P135" s="13" t="e">
        <f t="shared" si="71"/>
        <v>#VALUE!</v>
      </c>
      <c r="Q135" s="13" t="e">
        <f t="shared" si="72"/>
        <v>#VALUE!</v>
      </c>
      <c r="R135" s="13" t="e">
        <f t="shared" si="73"/>
        <v>#VALUE!</v>
      </c>
      <c r="S135" s="13" t="e">
        <f t="shared" si="74"/>
        <v>#VALUE!</v>
      </c>
      <c r="T135" s="13" t="e">
        <f t="shared" si="75"/>
        <v>#VALUE!</v>
      </c>
      <c r="U135" s="13" t="e">
        <f t="shared" si="76"/>
        <v>#VALUE!</v>
      </c>
      <c r="V135" s="13" t="e">
        <f t="shared" si="77"/>
        <v>#VALUE!</v>
      </c>
      <c r="W135" s="13" t="e">
        <f t="shared" si="78"/>
        <v>#VALUE!</v>
      </c>
      <c r="X135" s="30"/>
    </row>
    <row r="136" spans="1:24">
      <c r="A136" s="1">
        <v>117</v>
      </c>
      <c r="B136" s="13" t="e">
        <f t="shared" si="57"/>
        <v>#VALUE!</v>
      </c>
      <c r="C136" s="13" t="e">
        <f t="shared" si="58"/>
        <v>#VALUE!</v>
      </c>
      <c r="D136" s="13">
        <f t="shared" si="59"/>
        <v>1.0902473246134916E-67</v>
      </c>
      <c r="E136" s="13">
        <f t="shared" si="60"/>
        <v>9.1722307170486699E+66</v>
      </c>
      <c r="F136" s="13">
        <f t="shared" si="61"/>
        <v>-8.5470085470085479E-3</v>
      </c>
      <c r="G136" s="13" t="e">
        <f t="shared" si="62"/>
        <v>#VALUE!</v>
      </c>
      <c r="H136" s="13" t="e">
        <f t="shared" si="63"/>
        <v>#VALUE!</v>
      </c>
      <c r="I136" s="13">
        <f t="shared" si="64"/>
        <v>8.5470085470085479E-3</v>
      </c>
      <c r="J136" s="13" t="e">
        <f t="shared" si="65"/>
        <v>#VALUE!</v>
      </c>
      <c r="K136" s="13" t="e">
        <f t="shared" si="66"/>
        <v>#VALUE!</v>
      </c>
      <c r="L136" s="13" t="e">
        <f t="shared" si="67"/>
        <v>#VALUE!</v>
      </c>
      <c r="M136" s="13" t="e">
        <f t="shared" si="68"/>
        <v>#VALUE!</v>
      </c>
      <c r="N136" s="13" t="e">
        <f t="shared" si="69"/>
        <v>#VALUE!</v>
      </c>
      <c r="O136" s="13" t="e">
        <f t="shared" si="70"/>
        <v>#VALUE!</v>
      </c>
      <c r="P136" s="13" t="e">
        <f t="shared" si="71"/>
        <v>#VALUE!</v>
      </c>
      <c r="Q136" s="13" t="e">
        <f t="shared" si="72"/>
        <v>#VALUE!</v>
      </c>
      <c r="R136" s="13" t="e">
        <f t="shared" si="73"/>
        <v>#VALUE!</v>
      </c>
      <c r="S136" s="13" t="e">
        <f t="shared" si="74"/>
        <v>#VALUE!</v>
      </c>
      <c r="T136" s="13" t="e">
        <f t="shared" si="75"/>
        <v>#VALUE!</v>
      </c>
      <c r="U136" s="13" t="e">
        <f t="shared" si="76"/>
        <v>#VALUE!</v>
      </c>
      <c r="V136" s="13" t="e">
        <f t="shared" si="77"/>
        <v>#VALUE!</v>
      </c>
      <c r="W136" s="13" t="e">
        <f t="shared" si="78"/>
        <v>#VALUE!</v>
      </c>
      <c r="X136" s="30"/>
    </row>
    <row r="137" spans="1:24">
      <c r="A137" s="1">
        <v>118</v>
      </c>
      <c r="B137" s="13" t="e">
        <f t="shared" si="57"/>
        <v>#VALUE!</v>
      </c>
      <c r="C137" s="13" t="e">
        <f t="shared" si="58"/>
        <v>#VALUE!</v>
      </c>
      <c r="D137" s="13">
        <f t="shared" si="59"/>
        <v>2.9187452001636025E-68</v>
      </c>
      <c r="E137" s="13">
        <f t="shared" si="60"/>
        <v>3.4261298312163313E+67</v>
      </c>
      <c r="F137" s="13">
        <f t="shared" si="61"/>
        <v>-8.4745762711864406E-3</v>
      </c>
      <c r="G137" s="13" t="e">
        <f t="shared" si="62"/>
        <v>#VALUE!</v>
      </c>
      <c r="H137" s="13" t="e">
        <f t="shared" si="63"/>
        <v>#VALUE!</v>
      </c>
      <c r="I137" s="13">
        <f t="shared" si="64"/>
        <v>8.4745762711864406E-3</v>
      </c>
      <c r="J137" s="13" t="e">
        <f t="shared" si="65"/>
        <v>#VALUE!</v>
      </c>
      <c r="K137" s="13" t="e">
        <f t="shared" si="66"/>
        <v>#VALUE!</v>
      </c>
      <c r="L137" s="13" t="e">
        <f t="shared" si="67"/>
        <v>#VALUE!</v>
      </c>
      <c r="M137" s="13" t="e">
        <f t="shared" si="68"/>
        <v>#VALUE!</v>
      </c>
      <c r="N137" s="13" t="e">
        <f t="shared" si="69"/>
        <v>#VALUE!</v>
      </c>
      <c r="O137" s="13" t="e">
        <f t="shared" si="70"/>
        <v>#VALUE!</v>
      </c>
      <c r="P137" s="13" t="e">
        <f t="shared" si="71"/>
        <v>#VALUE!</v>
      </c>
      <c r="Q137" s="13" t="e">
        <f t="shared" si="72"/>
        <v>#VALUE!</v>
      </c>
      <c r="R137" s="13" t="e">
        <f t="shared" si="73"/>
        <v>#VALUE!</v>
      </c>
      <c r="S137" s="13" t="e">
        <f t="shared" si="74"/>
        <v>#VALUE!</v>
      </c>
      <c r="T137" s="13" t="e">
        <f t="shared" si="75"/>
        <v>#VALUE!</v>
      </c>
      <c r="U137" s="13" t="e">
        <f t="shared" si="76"/>
        <v>#VALUE!</v>
      </c>
      <c r="V137" s="13" t="e">
        <f t="shared" si="77"/>
        <v>#VALUE!</v>
      </c>
      <c r="W137" s="13" t="e">
        <f t="shared" si="78"/>
        <v>#VALUE!</v>
      </c>
      <c r="X137" s="30"/>
    </row>
    <row r="138" spans="1:24">
      <c r="A138" s="1">
        <v>119</v>
      </c>
      <c r="B138" s="13" t="e">
        <f t="shared" si="57"/>
        <v>#VALUE!</v>
      </c>
      <c r="C138" s="13" t="e">
        <f t="shared" si="58"/>
        <v>#VALUE!</v>
      </c>
      <c r="D138" s="13">
        <f t="shared" si="59"/>
        <v>7.8138908036288408E-69</v>
      </c>
      <c r="E138" s="13">
        <f t="shared" si="60"/>
        <v>1.2797721712921701E+68</v>
      </c>
      <c r="F138" s="13">
        <f t="shared" si="61"/>
        <v>-8.4033613445378148E-3</v>
      </c>
      <c r="G138" s="13" t="e">
        <f t="shared" si="62"/>
        <v>#VALUE!</v>
      </c>
      <c r="H138" s="13" t="e">
        <f t="shared" si="63"/>
        <v>#VALUE!</v>
      </c>
      <c r="I138" s="13">
        <f t="shared" si="64"/>
        <v>8.4033613445378148E-3</v>
      </c>
      <c r="J138" s="13" t="e">
        <f t="shared" si="65"/>
        <v>#VALUE!</v>
      </c>
      <c r="K138" s="13" t="e">
        <f t="shared" si="66"/>
        <v>#VALUE!</v>
      </c>
      <c r="L138" s="13" t="e">
        <f t="shared" si="67"/>
        <v>#VALUE!</v>
      </c>
      <c r="M138" s="13" t="e">
        <f t="shared" si="68"/>
        <v>#VALUE!</v>
      </c>
      <c r="N138" s="13" t="e">
        <f t="shared" si="69"/>
        <v>#VALUE!</v>
      </c>
      <c r="O138" s="13" t="e">
        <f t="shared" si="70"/>
        <v>#VALUE!</v>
      </c>
      <c r="P138" s="13" t="e">
        <f t="shared" si="71"/>
        <v>#VALUE!</v>
      </c>
      <c r="Q138" s="13" t="e">
        <f t="shared" si="72"/>
        <v>#VALUE!</v>
      </c>
      <c r="R138" s="13" t="e">
        <f t="shared" si="73"/>
        <v>#VALUE!</v>
      </c>
      <c r="S138" s="13" t="e">
        <f t="shared" si="74"/>
        <v>#VALUE!</v>
      </c>
      <c r="T138" s="13" t="e">
        <f t="shared" si="75"/>
        <v>#VALUE!</v>
      </c>
      <c r="U138" s="13" t="e">
        <f t="shared" si="76"/>
        <v>#VALUE!</v>
      </c>
      <c r="V138" s="13" t="e">
        <f t="shared" si="77"/>
        <v>#VALUE!</v>
      </c>
      <c r="W138" s="13" t="e">
        <f t="shared" si="78"/>
        <v>#VALUE!</v>
      </c>
      <c r="X138" s="30"/>
    </row>
    <row r="139" spans="1:24">
      <c r="A139" s="1">
        <v>120</v>
      </c>
      <c r="B139" s="13" t="e">
        <f t="shared" si="57"/>
        <v>#VALUE!</v>
      </c>
      <c r="C139" s="13" t="e">
        <f t="shared" si="58"/>
        <v>#VALUE!</v>
      </c>
      <c r="D139" s="13">
        <f t="shared" si="59"/>
        <v>2.0918883048650925E-69</v>
      </c>
      <c r="E139" s="13">
        <f t="shared" si="60"/>
        <v>4.7803699541428945E+68</v>
      </c>
      <c r="F139" s="13">
        <f t="shared" si="61"/>
        <v>-8.3333333333333332E-3</v>
      </c>
      <c r="G139" s="13" t="e">
        <f t="shared" si="62"/>
        <v>#VALUE!</v>
      </c>
      <c r="H139" s="13" t="e">
        <f t="shared" si="63"/>
        <v>#VALUE!</v>
      </c>
      <c r="I139" s="13">
        <f t="shared" si="64"/>
        <v>8.3333333333333332E-3</v>
      </c>
      <c r="J139" s="13" t="e">
        <f t="shared" si="65"/>
        <v>#VALUE!</v>
      </c>
      <c r="K139" s="13" t="e">
        <f t="shared" si="66"/>
        <v>#VALUE!</v>
      </c>
      <c r="L139" s="13" t="e">
        <f t="shared" si="67"/>
        <v>#VALUE!</v>
      </c>
      <c r="M139" s="13" t="e">
        <f t="shared" si="68"/>
        <v>#VALUE!</v>
      </c>
      <c r="N139" s="13" t="e">
        <f t="shared" si="69"/>
        <v>#VALUE!</v>
      </c>
      <c r="O139" s="13" t="e">
        <f t="shared" si="70"/>
        <v>#VALUE!</v>
      </c>
      <c r="P139" s="13" t="e">
        <f t="shared" si="71"/>
        <v>#VALUE!</v>
      </c>
      <c r="Q139" s="13" t="e">
        <f t="shared" si="72"/>
        <v>#VALUE!</v>
      </c>
      <c r="R139" s="13" t="e">
        <f t="shared" si="73"/>
        <v>#VALUE!</v>
      </c>
      <c r="S139" s="13" t="e">
        <f t="shared" si="74"/>
        <v>#VALUE!</v>
      </c>
      <c r="T139" s="13" t="e">
        <f t="shared" si="75"/>
        <v>#VALUE!</v>
      </c>
      <c r="U139" s="13" t="e">
        <f t="shared" si="76"/>
        <v>#VALUE!</v>
      </c>
      <c r="V139" s="13" t="e">
        <f t="shared" si="77"/>
        <v>#VALUE!</v>
      </c>
      <c r="W139" s="13" t="e">
        <f t="shared" si="78"/>
        <v>#VALUE!</v>
      </c>
      <c r="X139" s="30"/>
    </row>
    <row r="140" spans="1:24">
      <c r="A140" s="1">
        <v>121</v>
      </c>
      <c r="B140" s="13" t="e">
        <f t="shared" si="57"/>
        <v>#VALUE!</v>
      </c>
      <c r="C140" s="13" t="e">
        <f t="shared" si="58"/>
        <v>#VALUE!</v>
      </c>
      <c r="D140" s="13">
        <f t="shared" si="59"/>
        <v>5.6002787727710481E-70</v>
      </c>
      <c r="E140" s="13">
        <f t="shared" si="60"/>
        <v>1.7856253957607802E+69</v>
      </c>
      <c r="F140" s="13">
        <f t="shared" si="61"/>
        <v>-8.2644628099173556E-3</v>
      </c>
      <c r="G140" s="13" t="e">
        <f t="shared" si="62"/>
        <v>#VALUE!</v>
      </c>
      <c r="H140" s="13" t="e">
        <f t="shared" si="63"/>
        <v>#VALUE!</v>
      </c>
      <c r="I140" s="13">
        <f t="shared" si="64"/>
        <v>8.2644628099173556E-3</v>
      </c>
      <c r="J140" s="13" t="e">
        <f t="shared" si="65"/>
        <v>#VALUE!</v>
      </c>
      <c r="K140" s="13" t="e">
        <f t="shared" si="66"/>
        <v>#VALUE!</v>
      </c>
      <c r="L140" s="13" t="e">
        <f t="shared" si="67"/>
        <v>#VALUE!</v>
      </c>
      <c r="M140" s="13" t="e">
        <f t="shared" si="68"/>
        <v>#VALUE!</v>
      </c>
      <c r="N140" s="13" t="e">
        <f t="shared" si="69"/>
        <v>#VALUE!</v>
      </c>
      <c r="O140" s="13" t="e">
        <f t="shared" si="70"/>
        <v>#VALUE!</v>
      </c>
      <c r="P140" s="13" t="e">
        <f t="shared" si="71"/>
        <v>#VALUE!</v>
      </c>
      <c r="Q140" s="13" t="e">
        <f t="shared" si="72"/>
        <v>#VALUE!</v>
      </c>
      <c r="R140" s="13" t="e">
        <f t="shared" si="73"/>
        <v>#VALUE!</v>
      </c>
      <c r="S140" s="13" t="e">
        <f t="shared" si="74"/>
        <v>#VALUE!</v>
      </c>
      <c r="T140" s="13" t="e">
        <f t="shared" si="75"/>
        <v>#VALUE!</v>
      </c>
      <c r="U140" s="13" t="e">
        <f t="shared" si="76"/>
        <v>#VALUE!</v>
      </c>
      <c r="V140" s="13" t="e">
        <f t="shared" si="77"/>
        <v>#VALUE!</v>
      </c>
      <c r="W140" s="13" t="e">
        <f t="shared" si="78"/>
        <v>#VALUE!</v>
      </c>
      <c r="X140" s="30"/>
    </row>
    <row r="141" spans="1:24">
      <c r="A141" s="1">
        <v>122</v>
      </c>
      <c r="B141" s="13" t="e">
        <f t="shared" si="57"/>
        <v>#VALUE!</v>
      </c>
      <c r="C141" s="13" t="e">
        <f t="shared" si="58"/>
        <v>#VALUE!</v>
      </c>
      <c r="D141" s="13">
        <f t="shared" si="59"/>
        <v>1.4992732766759037E-70</v>
      </c>
      <c r="E141" s="13">
        <f t="shared" si="60"/>
        <v>6.6698981136857078E+69</v>
      </c>
      <c r="F141" s="13">
        <f t="shared" si="61"/>
        <v>-8.1967213114754103E-3</v>
      </c>
      <c r="G141" s="13" t="e">
        <f t="shared" si="62"/>
        <v>#VALUE!</v>
      </c>
      <c r="H141" s="13" t="e">
        <f t="shared" si="63"/>
        <v>#VALUE!</v>
      </c>
      <c r="I141" s="13">
        <f t="shared" si="64"/>
        <v>8.1967213114754103E-3</v>
      </c>
      <c r="J141" s="13" t="e">
        <f t="shared" si="65"/>
        <v>#VALUE!</v>
      </c>
      <c r="K141" s="13" t="e">
        <f t="shared" si="66"/>
        <v>#VALUE!</v>
      </c>
      <c r="L141" s="13" t="e">
        <f t="shared" si="67"/>
        <v>#VALUE!</v>
      </c>
      <c r="M141" s="13" t="e">
        <f t="shared" si="68"/>
        <v>#VALUE!</v>
      </c>
      <c r="N141" s="13" t="e">
        <f t="shared" si="69"/>
        <v>#VALUE!</v>
      </c>
      <c r="O141" s="13" t="e">
        <f t="shared" si="70"/>
        <v>#VALUE!</v>
      </c>
      <c r="P141" s="13" t="e">
        <f t="shared" si="71"/>
        <v>#VALUE!</v>
      </c>
      <c r="Q141" s="13" t="e">
        <f t="shared" si="72"/>
        <v>#VALUE!</v>
      </c>
      <c r="R141" s="13" t="e">
        <f t="shared" si="73"/>
        <v>#VALUE!</v>
      </c>
      <c r="S141" s="13" t="e">
        <f t="shared" si="74"/>
        <v>#VALUE!</v>
      </c>
      <c r="T141" s="13" t="e">
        <f t="shared" si="75"/>
        <v>#VALUE!</v>
      </c>
      <c r="U141" s="13" t="e">
        <f t="shared" si="76"/>
        <v>#VALUE!</v>
      </c>
      <c r="V141" s="13" t="e">
        <f t="shared" si="77"/>
        <v>#VALUE!</v>
      </c>
      <c r="W141" s="13" t="e">
        <f t="shared" si="78"/>
        <v>#VALUE!</v>
      </c>
      <c r="X141" s="30"/>
    </row>
    <row r="142" spans="1:24">
      <c r="A142" s="1">
        <v>123</v>
      </c>
      <c r="B142" s="13" t="e">
        <f t="shared" si="57"/>
        <v>#VALUE!</v>
      </c>
      <c r="C142" s="13" t="e">
        <f t="shared" si="58"/>
        <v>#VALUE!</v>
      </c>
      <c r="D142" s="13">
        <f t="shared" si="59"/>
        <v>4.0137651166286553E-71</v>
      </c>
      <c r="E142" s="13">
        <f t="shared" si="60"/>
        <v>2.4914263065795584E+70</v>
      </c>
      <c r="F142" s="13">
        <f t="shared" si="61"/>
        <v>-8.130081300813009E-3</v>
      </c>
      <c r="G142" s="13" t="e">
        <f t="shared" si="62"/>
        <v>#VALUE!</v>
      </c>
      <c r="H142" s="13" t="e">
        <f t="shared" si="63"/>
        <v>#VALUE!</v>
      </c>
      <c r="I142" s="13">
        <f t="shared" si="64"/>
        <v>8.130081300813009E-3</v>
      </c>
      <c r="J142" s="13" t="e">
        <f t="shared" si="65"/>
        <v>#VALUE!</v>
      </c>
      <c r="K142" s="13" t="e">
        <f t="shared" si="66"/>
        <v>#VALUE!</v>
      </c>
      <c r="L142" s="13" t="e">
        <f t="shared" si="67"/>
        <v>#VALUE!</v>
      </c>
      <c r="M142" s="13" t="e">
        <f t="shared" si="68"/>
        <v>#VALUE!</v>
      </c>
      <c r="N142" s="13" t="e">
        <f t="shared" si="69"/>
        <v>#VALUE!</v>
      </c>
      <c r="O142" s="13" t="e">
        <f t="shared" si="70"/>
        <v>#VALUE!</v>
      </c>
      <c r="P142" s="13" t="e">
        <f t="shared" si="71"/>
        <v>#VALUE!</v>
      </c>
      <c r="Q142" s="13" t="e">
        <f t="shared" si="72"/>
        <v>#VALUE!</v>
      </c>
      <c r="R142" s="13" t="e">
        <f t="shared" si="73"/>
        <v>#VALUE!</v>
      </c>
      <c r="S142" s="13" t="e">
        <f t="shared" si="74"/>
        <v>#VALUE!</v>
      </c>
      <c r="T142" s="13" t="e">
        <f t="shared" si="75"/>
        <v>#VALUE!</v>
      </c>
      <c r="U142" s="13" t="e">
        <f t="shared" si="76"/>
        <v>#VALUE!</v>
      </c>
      <c r="V142" s="13" t="e">
        <f t="shared" si="77"/>
        <v>#VALUE!</v>
      </c>
      <c r="W142" s="13" t="e">
        <f t="shared" si="78"/>
        <v>#VALUE!</v>
      </c>
      <c r="X142" s="30"/>
    </row>
    <row r="143" spans="1:24">
      <c r="A143" s="1">
        <v>124</v>
      </c>
      <c r="B143" s="13" t="e">
        <f t="shared" si="57"/>
        <v>#VALUE!</v>
      </c>
      <c r="C143" s="13" t="e">
        <f t="shared" si="58"/>
        <v>#VALUE!</v>
      </c>
      <c r="D143" s="13">
        <f t="shared" si="59"/>
        <v>1.0745412902432494E-71</v>
      </c>
      <c r="E143" s="13">
        <f t="shared" si="60"/>
        <v>9.3062966409938969E+70</v>
      </c>
      <c r="F143" s="13">
        <f t="shared" si="61"/>
        <v>-8.0645161290322578E-3</v>
      </c>
      <c r="G143" s="13" t="e">
        <f t="shared" si="62"/>
        <v>#VALUE!</v>
      </c>
      <c r="H143" s="13" t="e">
        <f t="shared" si="63"/>
        <v>#VALUE!</v>
      </c>
      <c r="I143" s="13">
        <f t="shared" si="64"/>
        <v>8.0645161290322578E-3</v>
      </c>
      <c r="J143" s="13" t="e">
        <f t="shared" si="65"/>
        <v>#VALUE!</v>
      </c>
      <c r="K143" s="13" t="e">
        <f t="shared" si="66"/>
        <v>#VALUE!</v>
      </c>
      <c r="L143" s="13" t="e">
        <f t="shared" si="67"/>
        <v>#VALUE!</v>
      </c>
      <c r="M143" s="13" t="e">
        <f t="shared" si="68"/>
        <v>#VALUE!</v>
      </c>
      <c r="N143" s="13" t="e">
        <f t="shared" si="69"/>
        <v>#VALUE!</v>
      </c>
      <c r="O143" s="13" t="e">
        <f t="shared" si="70"/>
        <v>#VALUE!</v>
      </c>
      <c r="P143" s="13" t="e">
        <f t="shared" si="71"/>
        <v>#VALUE!</v>
      </c>
      <c r="Q143" s="13" t="e">
        <f t="shared" si="72"/>
        <v>#VALUE!</v>
      </c>
      <c r="R143" s="13" t="e">
        <f t="shared" si="73"/>
        <v>#VALUE!</v>
      </c>
      <c r="S143" s="13" t="e">
        <f t="shared" si="74"/>
        <v>#VALUE!</v>
      </c>
      <c r="T143" s="13" t="e">
        <f t="shared" si="75"/>
        <v>#VALUE!</v>
      </c>
      <c r="U143" s="13" t="e">
        <f t="shared" si="76"/>
        <v>#VALUE!</v>
      </c>
      <c r="V143" s="13" t="e">
        <f t="shared" si="77"/>
        <v>#VALUE!</v>
      </c>
      <c r="W143" s="13" t="e">
        <f t="shared" si="78"/>
        <v>#VALUE!</v>
      </c>
      <c r="X143" s="30"/>
    </row>
    <row r="144" spans="1:24">
      <c r="A144" s="1">
        <v>125</v>
      </c>
      <c r="B144" s="13" t="e">
        <f t="shared" si="57"/>
        <v>#VALUE!</v>
      </c>
      <c r="C144" s="13" t="e">
        <f t="shared" si="58"/>
        <v>#VALUE!</v>
      </c>
      <c r="D144" s="13">
        <f t="shared" si="59"/>
        <v>2.8766979404301282E-72</v>
      </c>
      <c r="E144" s="13">
        <f t="shared" si="60"/>
        <v>3.4762078630003067E+71</v>
      </c>
      <c r="F144" s="13">
        <f t="shared" si="61"/>
        <v>-8.0000000000000002E-3</v>
      </c>
      <c r="G144" s="13" t="e">
        <f t="shared" si="62"/>
        <v>#VALUE!</v>
      </c>
      <c r="H144" s="13" t="e">
        <f t="shared" si="63"/>
        <v>#VALUE!</v>
      </c>
      <c r="I144" s="13">
        <f t="shared" si="64"/>
        <v>8.0000000000000002E-3</v>
      </c>
      <c r="J144" s="13" t="e">
        <f t="shared" si="65"/>
        <v>#VALUE!</v>
      </c>
      <c r="K144" s="13" t="e">
        <f t="shared" si="66"/>
        <v>#VALUE!</v>
      </c>
      <c r="L144" s="13" t="e">
        <f t="shared" si="67"/>
        <v>#VALUE!</v>
      </c>
      <c r="M144" s="13" t="e">
        <f t="shared" si="68"/>
        <v>#VALUE!</v>
      </c>
      <c r="N144" s="13" t="e">
        <f t="shared" si="69"/>
        <v>#VALUE!</v>
      </c>
      <c r="O144" s="13" t="e">
        <f t="shared" si="70"/>
        <v>#VALUE!</v>
      </c>
      <c r="P144" s="13" t="e">
        <f t="shared" si="71"/>
        <v>#VALUE!</v>
      </c>
      <c r="Q144" s="13" t="e">
        <f t="shared" si="72"/>
        <v>#VALUE!</v>
      </c>
      <c r="R144" s="13" t="e">
        <f t="shared" si="73"/>
        <v>#VALUE!</v>
      </c>
      <c r="S144" s="13" t="e">
        <f t="shared" si="74"/>
        <v>#VALUE!</v>
      </c>
      <c r="T144" s="13" t="e">
        <f t="shared" si="75"/>
        <v>#VALUE!</v>
      </c>
      <c r="U144" s="13" t="e">
        <f t="shared" si="76"/>
        <v>#VALUE!</v>
      </c>
      <c r="V144" s="13" t="e">
        <f t="shared" si="77"/>
        <v>#VALUE!</v>
      </c>
      <c r="W144" s="13" t="e">
        <f t="shared" si="78"/>
        <v>#VALUE!</v>
      </c>
      <c r="X144" s="30"/>
    </row>
    <row r="145" spans="1:24">
      <c r="A145" s="1">
        <v>126</v>
      </c>
      <c r="B145" s="13" t="e">
        <f t="shared" si="57"/>
        <v>#VALUE!</v>
      </c>
      <c r="C145" s="13" t="e">
        <f t="shared" si="58"/>
        <v>#VALUE!</v>
      </c>
      <c r="D145" s="13">
        <f t="shared" si="59"/>
        <v>7.7013243842882929E-73</v>
      </c>
      <c r="E145" s="13">
        <f t="shared" si="60"/>
        <v>1.2984779631411585E+72</v>
      </c>
      <c r="F145" s="13">
        <f t="shared" si="61"/>
        <v>-7.9365079365079361E-3</v>
      </c>
      <c r="G145" s="13" t="e">
        <f t="shared" si="62"/>
        <v>#VALUE!</v>
      </c>
      <c r="H145" s="13" t="e">
        <f t="shared" si="63"/>
        <v>#VALUE!</v>
      </c>
      <c r="I145" s="13">
        <f t="shared" si="64"/>
        <v>7.9365079365079361E-3</v>
      </c>
      <c r="J145" s="13" t="e">
        <f t="shared" si="65"/>
        <v>#VALUE!</v>
      </c>
      <c r="K145" s="13" t="e">
        <f t="shared" si="66"/>
        <v>#VALUE!</v>
      </c>
      <c r="L145" s="13" t="e">
        <f t="shared" si="67"/>
        <v>#VALUE!</v>
      </c>
      <c r="M145" s="13" t="e">
        <f t="shared" si="68"/>
        <v>#VALUE!</v>
      </c>
      <c r="N145" s="13" t="e">
        <f t="shared" si="69"/>
        <v>#VALUE!</v>
      </c>
      <c r="O145" s="13" t="e">
        <f t="shared" si="70"/>
        <v>#VALUE!</v>
      </c>
      <c r="P145" s="13" t="e">
        <f t="shared" si="71"/>
        <v>#VALUE!</v>
      </c>
      <c r="Q145" s="13" t="e">
        <f t="shared" si="72"/>
        <v>#VALUE!</v>
      </c>
      <c r="R145" s="13" t="e">
        <f t="shared" si="73"/>
        <v>#VALUE!</v>
      </c>
      <c r="S145" s="13" t="e">
        <f t="shared" si="74"/>
        <v>#VALUE!</v>
      </c>
      <c r="T145" s="13" t="e">
        <f t="shared" si="75"/>
        <v>#VALUE!</v>
      </c>
      <c r="U145" s="13" t="e">
        <f t="shared" si="76"/>
        <v>#VALUE!</v>
      </c>
      <c r="V145" s="13" t="e">
        <f t="shared" si="77"/>
        <v>#VALUE!</v>
      </c>
      <c r="W145" s="13" t="e">
        <f t="shared" si="78"/>
        <v>#VALUE!</v>
      </c>
      <c r="X145" s="30"/>
    </row>
    <row r="146" spans="1:24">
      <c r="A146" s="1">
        <v>127</v>
      </c>
      <c r="B146" s="13" t="e">
        <f t="shared" si="57"/>
        <v>#VALUE!</v>
      </c>
      <c r="C146" s="13" t="e">
        <f t="shared" si="58"/>
        <v>#VALUE!</v>
      </c>
      <c r="D146" s="13">
        <f t="shared" si="59"/>
        <v>2.0617526935472051E-73</v>
      </c>
      <c r="E146" s="13">
        <f t="shared" si="60"/>
        <v>4.8502422387018663E+72</v>
      </c>
      <c r="F146" s="13">
        <f t="shared" si="61"/>
        <v>-7.874015748031496E-3</v>
      </c>
      <c r="G146" s="13" t="e">
        <f t="shared" si="62"/>
        <v>#VALUE!</v>
      </c>
      <c r="H146" s="13" t="e">
        <f t="shared" si="63"/>
        <v>#VALUE!</v>
      </c>
      <c r="I146" s="13">
        <f t="shared" si="64"/>
        <v>7.874015748031496E-3</v>
      </c>
      <c r="J146" s="13" t="e">
        <f t="shared" si="65"/>
        <v>#VALUE!</v>
      </c>
      <c r="K146" s="13" t="e">
        <f t="shared" si="66"/>
        <v>#VALUE!</v>
      </c>
      <c r="L146" s="13" t="e">
        <f t="shared" si="67"/>
        <v>#VALUE!</v>
      </c>
      <c r="M146" s="13" t="e">
        <f t="shared" si="68"/>
        <v>#VALUE!</v>
      </c>
      <c r="N146" s="13" t="e">
        <f t="shared" si="69"/>
        <v>#VALUE!</v>
      </c>
      <c r="O146" s="13" t="e">
        <f t="shared" si="70"/>
        <v>#VALUE!</v>
      </c>
      <c r="P146" s="13" t="e">
        <f t="shared" si="71"/>
        <v>#VALUE!</v>
      </c>
      <c r="Q146" s="13" t="e">
        <f t="shared" si="72"/>
        <v>#VALUE!</v>
      </c>
      <c r="R146" s="13" t="e">
        <f t="shared" si="73"/>
        <v>#VALUE!</v>
      </c>
      <c r="S146" s="13" t="e">
        <f t="shared" si="74"/>
        <v>#VALUE!</v>
      </c>
      <c r="T146" s="13" t="e">
        <f t="shared" si="75"/>
        <v>#VALUE!</v>
      </c>
      <c r="U146" s="13" t="e">
        <f t="shared" si="76"/>
        <v>#VALUE!</v>
      </c>
      <c r="V146" s="13" t="e">
        <f t="shared" si="77"/>
        <v>#VALUE!</v>
      </c>
      <c r="W146" s="13" t="e">
        <f t="shared" si="78"/>
        <v>#VALUE!</v>
      </c>
      <c r="X146" s="30"/>
    </row>
    <row r="147" spans="1:24">
      <c r="A147" s="1">
        <v>128</v>
      </c>
      <c r="B147" s="13" t="e">
        <f t="shared" si="57"/>
        <v>#VALUE!</v>
      </c>
      <c r="C147" s="13" t="e">
        <f t="shared" si="58"/>
        <v>#VALUE!</v>
      </c>
      <c r="D147" s="13">
        <f t="shared" si="59"/>
        <v>5.5196015090875424E-74</v>
      </c>
      <c r="E147" s="13">
        <f t="shared" si="60"/>
        <v>1.8117249920190565E+73</v>
      </c>
      <c r="F147" s="13">
        <f t="shared" si="61"/>
        <v>-7.8125E-3</v>
      </c>
      <c r="G147" s="13" t="e">
        <f t="shared" si="62"/>
        <v>#VALUE!</v>
      </c>
      <c r="H147" s="13" t="e">
        <f t="shared" si="63"/>
        <v>#VALUE!</v>
      </c>
      <c r="I147" s="13">
        <f t="shared" si="64"/>
        <v>7.8125E-3</v>
      </c>
      <c r="J147" s="13" t="e">
        <f t="shared" si="65"/>
        <v>#VALUE!</v>
      </c>
      <c r="K147" s="13" t="e">
        <f t="shared" si="66"/>
        <v>#VALUE!</v>
      </c>
      <c r="L147" s="13" t="e">
        <f t="shared" si="67"/>
        <v>#VALUE!</v>
      </c>
      <c r="M147" s="13" t="e">
        <f t="shared" si="68"/>
        <v>#VALUE!</v>
      </c>
      <c r="N147" s="13" t="e">
        <f t="shared" si="69"/>
        <v>#VALUE!</v>
      </c>
      <c r="O147" s="13" t="e">
        <f t="shared" si="70"/>
        <v>#VALUE!</v>
      </c>
      <c r="P147" s="13" t="e">
        <f t="shared" si="71"/>
        <v>#VALUE!</v>
      </c>
      <c r="Q147" s="13" t="e">
        <f t="shared" si="72"/>
        <v>#VALUE!</v>
      </c>
      <c r="R147" s="13" t="e">
        <f t="shared" si="73"/>
        <v>#VALUE!</v>
      </c>
      <c r="S147" s="13" t="e">
        <f t="shared" si="74"/>
        <v>#VALUE!</v>
      </c>
      <c r="T147" s="13" t="e">
        <f t="shared" si="75"/>
        <v>#VALUE!</v>
      </c>
      <c r="U147" s="13" t="e">
        <f t="shared" si="76"/>
        <v>#VALUE!</v>
      </c>
      <c r="V147" s="13" t="e">
        <f t="shared" si="77"/>
        <v>#VALUE!</v>
      </c>
      <c r="W147" s="13" t="e">
        <f t="shared" si="78"/>
        <v>#VALUE!</v>
      </c>
      <c r="X147" s="30"/>
    </row>
    <row r="148" spans="1:24">
      <c r="A148" s="1">
        <v>129</v>
      </c>
      <c r="B148" s="13" t="e">
        <f t="shared" si="57"/>
        <v>#VALUE!</v>
      </c>
      <c r="C148" s="13" t="e">
        <f t="shared" si="58"/>
        <v>#VALUE!</v>
      </c>
      <c r="D148" s="13">
        <f t="shared" si="59"/>
        <v>1.4776748401722862E-74</v>
      </c>
      <c r="E148" s="13">
        <f t="shared" si="60"/>
        <v>6.7673886894048161E+73</v>
      </c>
      <c r="F148" s="13">
        <f t="shared" si="61"/>
        <v>-7.7519379844961239E-3</v>
      </c>
      <c r="G148" s="13" t="e">
        <f t="shared" si="62"/>
        <v>#VALUE!</v>
      </c>
      <c r="H148" s="13" t="e">
        <f t="shared" si="63"/>
        <v>#VALUE!</v>
      </c>
      <c r="I148" s="13">
        <f t="shared" si="64"/>
        <v>7.7519379844961239E-3</v>
      </c>
      <c r="J148" s="13" t="e">
        <f t="shared" si="65"/>
        <v>#VALUE!</v>
      </c>
      <c r="K148" s="13" t="e">
        <f t="shared" si="66"/>
        <v>#VALUE!</v>
      </c>
      <c r="L148" s="13" t="e">
        <f t="shared" si="67"/>
        <v>#VALUE!</v>
      </c>
      <c r="M148" s="13" t="e">
        <f t="shared" si="68"/>
        <v>#VALUE!</v>
      </c>
      <c r="N148" s="13" t="e">
        <f t="shared" si="69"/>
        <v>#VALUE!</v>
      </c>
      <c r="O148" s="13" t="e">
        <f t="shared" si="70"/>
        <v>#VALUE!</v>
      </c>
      <c r="P148" s="13" t="e">
        <f t="shared" si="71"/>
        <v>#VALUE!</v>
      </c>
      <c r="Q148" s="13" t="e">
        <f t="shared" si="72"/>
        <v>#VALUE!</v>
      </c>
      <c r="R148" s="13" t="e">
        <f t="shared" si="73"/>
        <v>#VALUE!</v>
      </c>
      <c r="S148" s="13" t="e">
        <f t="shared" si="74"/>
        <v>#VALUE!</v>
      </c>
      <c r="T148" s="13" t="e">
        <f t="shared" si="75"/>
        <v>#VALUE!</v>
      </c>
      <c r="U148" s="13" t="e">
        <f t="shared" si="76"/>
        <v>#VALUE!</v>
      </c>
      <c r="V148" s="13" t="e">
        <f t="shared" si="77"/>
        <v>#VALUE!</v>
      </c>
      <c r="W148" s="13" t="e">
        <f t="shared" si="78"/>
        <v>#VALUE!</v>
      </c>
      <c r="X148" s="30"/>
    </row>
    <row r="149" spans="1:24">
      <c r="A149" s="1">
        <v>130</v>
      </c>
      <c r="B149" s="13" t="e">
        <f t="shared" si="57"/>
        <v>#VALUE!</v>
      </c>
      <c r="C149" s="13" t="e">
        <f t="shared" si="58"/>
        <v>#VALUE!</v>
      </c>
      <c r="D149" s="13">
        <f t="shared" si="59"/>
        <v>3.9559430688669718E-75</v>
      </c>
      <c r="E149" s="13">
        <f t="shared" si="60"/>
        <v>2.5278422429026805E+74</v>
      </c>
      <c r="F149" s="13">
        <f t="shared" si="61"/>
        <v>-7.6923076923076927E-3</v>
      </c>
      <c r="G149" s="13" t="e">
        <f t="shared" si="62"/>
        <v>#VALUE!</v>
      </c>
      <c r="H149" s="13" t="e">
        <f t="shared" si="63"/>
        <v>#VALUE!</v>
      </c>
      <c r="I149" s="13">
        <f t="shared" si="64"/>
        <v>7.6923076923076927E-3</v>
      </c>
      <c r="J149" s="13" t="e">
        <f t="shared" si="65"/>
        <v>#VALUE!</v>
      </c>
      <c r="K149" s="13" t="e">
        <f t="shared" si="66"/>
        <v>#VALUE!</v>
      </c>
      <c r="L149" s="13" t="e">
        <f t="shared" si="67"/>
        <v>#VALUE!</v>
      </c>
      <c r="M149" s="13" t="e">
        <f t="shared" si="68"/>
        <v>#VALUE!</v>
      </c>
      <c r="N149" s="13" t="e">
        <f t="shared" si="69"/>
        <v>#VALUE!</v>
      </c>
      <c r="O149" s="13" t="e">
        <f t="shared" si="70"/>
        <v>#VALUE!</v>
      </c>
      <c r="P149" s="13" t="e">
        <f t="shared" si="71"/>
        <v>#VALUE!</v>
      </c>
      <c r="Q149" s="13" t="e">
        <f t="shared" si="72"/>
        <v>#VALUE!</v>
      </c>
      <c r="R149" s="13" t="e">
        <f t="shared" si="73"/>
        <v>#VALUE!</v>
      </c>
      <c r="S149" s="13" t="e">
        <f t="shared" si="74"/>
        <v>#VALUE!</v>
      </c>
      <c r="T149" s="13" t="e">
        <f t="shared" si="75"/>
        <v>#VALUE!</v>
      </c>
      <c r="U149" s="13" t="e">
        <f t="shared" si="76"/>
        <v>#VALUE!</v>
      </c>
      <c r="V149" s="13" t="e">
        <f t="shared" si="77"/>
        <v>#VALUE!</v>
      </c>
      <c r="W149" s="13" t="e">
        <f t="shared" si="78"/>
        <v>#VALUE!</v>
      </c>
      <c r="X149" s="30"/>
    </row>
    <row r="150" spans="1:24">
      <c r="A150" s="1">
        <v>131</v>
      </c>
      <c r="B150" s="13" t="e">
        <f t="shared" si="57"/>
        <v>#VALUE!</v>
      </c>
      <c r="C150" s="13" t="e">
        <f t="shared" si="58"/>
        <v>#VALUE!</v>
      </c>
      <c r="D150" s="13">
        <f t="shared" si="59"/>
        <v>1.0590615160160385E-75</v>
      </c>
      <c r="E150" s="13">
        <f t="shared" si="60"/>
        <v>9.4423221397165365E+74</v>
      </c>
      <c r="F150" s="13">
        <f t="shared" si="61"/>
        <v>-7.6335877862595417E-3</v>
      </c>
      <c r="G150" s="13" t="e">
        <f t="shared" si="62"/>
        <v>#VALUE!</v>
      </c>
      <c r="H150" s="13" t="e">
        <f t="shared" si="63"/>
        <v>#VALUE!</v>
      </c>
      <c r="I150" s="13">
        <f t="shared" si="64"/>
        <v>7.6335877862595417E-3</v>
      </c>
      <c r="J150" s="13" t="e">
        <f t="shared" si="65"/>
        <v>#VALUE!</v>
      </c>
      <c r="K150" s="13" t="e">
        <f t="shared" si="66"/>
        <v>#VALUE!</v>
      </c>
      <c r="L150" s="13" t="e">
        <f t="shared" si="67"/>
        <v>#VALUE!</v>
      </c>
      <c r="M150" s="13" t="e">
        <f t="shared" si="68"/>
        <v>#VALUE!</v>
      </c>
      <c r="N150" s="13" t="e">
        <f t="shared" si="69"/>
        <v>#VALUE!</v>
      </c>
      <c r="O150" s="13" t="e">
        <f t="shared" si="70"/>
        <v>#VALUE!</v>
      </c>
      <c r="P150" s="13" t="e">
        <f t="shared" si="71"/>
        <v>#VALUE!</v>
      </c>
      <c r="Q150" s="13" t="e">
        <f t="shared" si="72"/>
        <v>#VALUE!</v>
      </c>
      <c r="R150" s="13" t="e">
        <f t="shared" si="73"/>
        <v>#VALUE!</v>
      </c>
      <c r="S150" s="13" t="e">
        <f t="shared" si="74"/>
        <v>#VALUE!</v>
      </c>
      <c r="T150" s="13" t="e">
        <f t="shared" si="75"/>
        <v>#VALUE!</v>
      </c>
      <c r="U150" s="13" t="e">
        <f t="shared" si="76"/>
        <v>#VALUE!</v>
      </c>
      <c r="V150" s="13" t="e">
        <f t="shared" si="77"/>
        <v>#VALUE!</v>
      </c>
      <c r="W150" s="13" t="e">
        <f t="shared" si="78"/>
        <v>#VALUE!</v>
      </c>
      <c r="X150" s="30"/>
    </row>
    <row r="151" spans="1:24">
      <c r="A151" s="1">
        <v>132</v>
      </c>
      <c r="B151" s="13" t="e">
        <f t="shared" si="57"/>
        <v>#VALUE!</v>
      </c>
      <c r="C151" s="13" t="e">
        <f t="shared" si="58"/>
        <v>#VALUE!</v>
      </c>
      <c r="D151" s="13">
        <f t="shared" si="59"/>
        <v>2.8352564108750748E-76</v>
      </c>
      <c r="E151" s="13">
        <f t="shared" si="60"/>
        <v>3.5270178604105852E+75</v>
      </c>
      <c r="F151" s="13">
        <f t="shared" si="61"/>
        <v>-7.575757575757576E-3</v>
      </c>
      <c r="G151" s="13" t="e">
        <f t="shared" si="62"/>
        <v>#VALUE!</v>
      </c>
      <c r="H151" s="13" t="e">
        <f t="shared" si="63"/>
        <v>#VALUE!</v>
      </c>
      <c r="I151" s="13">
        <f t="shared" si="64"/>
        <v>7.575757575757576E-3</v>
      </c>
      <c r="J151" s="13" t="e">
        <f t="shared" si="65"/>
        <v>#VALUE!</v>
      </c>
      <c r="K151" s="13" t="e">
        <f t="shared" si="66"/>
        <v>#VALUE!</v>
      </c>
      <c r="L151" s="13" t="e">
        <f t="shared" si="67"/>
        <v>#VALUE!</v>
      </c>
      <c r="M151" s="13" t="e">
        <f t="shared" si="68"/>
        <v>#VALUE!</v>
      </c>
      <c r="N151" s="13" t="e">
        <f t="shared" si="69"/>
        <v>#VALUE!</v>
      </c>
      <c r="O151" s="13" t="e">
        <f t="shared" si="70"/>
        <v>#VALUE!</v>
      </c>
      <c r="P151" s="13" t="e">
        <f t="shared" si="71"/>
        <v>#VALUE!</v>
      </c>
      <c r="Q151" s="13" t="e">
        <f t="shared" si="72"/>
        <v>#VALUE!</v>
      </c>
      <c r="R151" s="13" t="e">
        <f t="shared" si="73"/>
        <v>#VALUE!</v>
      </c>
      <c r="S151" s="13" t="e">
        <f t="shared" si="74"/>
        <v>#VALUE!</v>
      </c>
      <c r="T151" s="13" t="e">
        <f t="shared" si="75"/>
        <v>#VALUE!</v>
      </c>
      <c r="U151" s="13" t="e">
        <f t="shared" si="76"/>
        <v>#VALUE!</v>
      </c>
      <c r="V151" s="13" t="e">
        <f t="shared" si="77"/>
        <v>#VALUE!</v>
      </c>
      <c r="W151" s="13" t="e">
        <f t="shared" si="78"/>
        <v>#VALUE!</v>
      </c>
      <c r="X151" s="30"/>
    </row>
    <row r="152" spans="1:24">
      <c r="A152" s="1">
        <v>133</v>
      </c>
      <c r="B152" s="13" t="e">
        <f t="shared" si="57"/>
        <v>#VALUE!</v>
      </c>
      <c r="C152" s="13" t="e">
        <f t="shared" si="58"/>
        <v>#VALUE!</v>
      </c>
      <c r="D152" s="13">
        <f t="shared" si="59"/>
        <v>7.5903795897033604E-77</v>
      </c>
      <c r="E152" s="13">
        <f t="shared" si="60"/>
        <v>1.3174571682245484E+76</v>
      </c>
      <c r="F152" s="13">
        <f t="shared" si="61"/>
        <v>-7.5187969924812026E-3</v>
      </c>
      <c r="G152" s="13" t="e">
        <f t="shared" si="62"/>
        <v>#VALUE!</v>
      </c>
      <c r="H152" s="13" t="e">
        <f t="shared" si="63"/>
        <v>#VALUE!</v>
      </c>
      <c r="I152" s="13">
        <f t="shared" si="64"/>
        <v>7.5187969924812026E-3</v>
      </c>
      <c r="J152" s="13" t="e">
        <f t="shared" si="65"/>
        <v>#VALUE!</v>
      </c>
      <c r="K152" s="13" t="e">
        <f t="shared" si="66"/>
        <v>#VALUE!</v>
      </c>
      <c r="L152" s="13" t="e">
        <f t="shared" si="67"/>
        <v>#VALUE!</v>
      </c>
      <c r="M152" s="13" t="e">
        <f t="shared" si="68"/>
        <v>#VALUE!</v>
      </c>
      <c r="N152" s="13" t="e">
        <f t="shared" si="69"/>
        <v>#VALUE!</v>
      </c>
      <c r="O152" s="13" t="e">
        <f t="shared" si="70"/>
        <v>#VALUE!</v>
      </c>
      <c r="P152" s="13" t="e">
        <f t="shared" si="71"/>
        <v>#VALUE!</v>
      </c>
      <c r="Q152" s="13" t="e">
        <f t="shared" si="72"/>
        <v>#VALUE!</v>
      </c>
      <c r="R152" s="13" t="e">
        <f t="shared" si="73"/>
        <v>#VALUE!</v>
      </c>
      <c r="S152" s="13" t="e">
        <f t="shared" si="74"/>
        <v>#VALUE!</v>
      </c>
      <c r="T152" s="13" t="e">
        <f t="shared" si="75"/>
        <v>#VALUE!</v>
      </c>
      <c r="U152" s="13" t="e">
        <f t="shared" si="76"/>
        <v>#VALUE!</v>
      </c>
      <c r="V152" s="13" t="e">
        <f t="shared" si="77"/>
        <v>#VALUE!</v>
      </c>
      <c r="W152" s="13" t="e">
        <f t="shared" si="78"/>
        <v>#VALUE!</v>
      </c>
      <c r="X152" s="30"/>
    </row>
    <row r="153" spans="1:24">
      <c r="A153" s="1">
        <v>134</v>
      </c>
      <c r="B153" s="13" t="e">
        <f t="shared" si="57"/>
        <v>#VALUE!</v>
      </c>
      <c r="C153" s="13" t="e">
        <f t="shared" si="58"/>
        <v>#VALUE!</v>
      </c>
      <c r="D153" s="13">
        <f t="shared" si="59"/>
        <v>2.0320512139500555E-77</v>
      </c>
      <c r="E153" s="13">
        <f t="shared" si="60"/>
        <v>4.9211358116123662E+76</v>
      </c>
      <c r="F153" s="13">
        <f t="shared" si="61"/>
        <v>-7.462686567164179E-3</v>
      </c>
      <c r="G153" s="13" t="e">
        <f t="shared" si="62"/>
        <v>#VALUE!</v>
      </c>
      <c r="H153" s="13" t="e">
        <f t="shared" si="63"/>
        <v>#VALUE!</v>
      </c>
      <c r="I153" s="13">
        <f t="shared" si="64"/>
        <v>7.462686567164179E-3</v>
      </c>
      <c r="J153" s="13" t="e">
        <f t="shared" si="65"/>
        <v>#VALUE!</v>
      </c>
      <c r="K153" s="13" t="e">
        <f t="shared" si="66"/>
        <v>#VALUE!</v>
      </c>
      <c r="L153" s="13" t="e">
        <f t="shared" si="67"/>
        <v>#VALUE!</v>
      </c>
      <c r="M153" s="13" t="e">
        <f t="shared" si="68"/>
        <v>#VALUE!</v>
      </c>
      <c r="N153" s="13" t="e">
        <f t="shared" si="69"/>
        <v>#VALUE!</v>
      </c>
      <c r="O153" s="13" t="e">
        <f t="shared" si="70"/>
        <v>#VALUE!</v>
      </c>
      <c r="P153" s="13" t="e">
        <f t="shared" si="71"/>
        <v>#VALUE!</v>
      </c>
      <c r="Q153" s="13" t="e">
        <f t="shared" si="72"/>
        <v>#VALUE!</v>
      </c>
      <c r="R153" s="13" t="e">
        <f t="shared" si="73"/>
        <v>#VALUE!</v>
      </c>
      <c r="S153" s="13" t="e">
        <f t="shared" si="74"/>
        <v>#VALUE!</v>
      </c>
      <c r="T153" s="13" t="e">
        <f t="shared" si="75"/>
        <v>#VALUE!</v>
      </c>
      <c r="U153" s="13" t="e">
        <f t="shared" si="76"/>
        <v>#VALUE!</v>
      </c>
      <c r="V153" s="13" t="e">
        <f t="shared" si="77"/>
        <v>#VALUE!</v>
      </c>
      <c r="W153" s="13" t="e">
        <f t="shared" si="78"/>
        <v>#VALUE!</v>
      </c>
      <c r="X153" s="30"/>
    </row>
    <row r="154" spans="1:24">
      <c r="A154" s="1">
        <v>135</v>
      </c>
      <c r="B154" s="13" t="e">
        <f t="shared" si="57"/>
        <v>#VALUE!</v>
      </c>
      <c r="C154" s="13" t="e">
        <f t="shared" si="58"/>
        <v>#VALUE!</v>
      </c>
      <c r="D154" s="13">
        <f t="shared" si="59"/>
        <v>5.4400864769892042E-78</v>
      </c>
      <c r="E154" s="13">
        <f t="shared" si="60"/>
        <v>1.8382060730649385E+77</v>
      </c>
      <c r="F154" s="13">
        <f t="shared" si="61"/>
        <v>-7.4074074074074077E-3</v>
      </c>
      <c r="G154" s="13" t="e">
        <f t="shared" si="62"/>
        <v>#VALUE!</v>
      </c>
      <c r="H154" s="13" t="e">
        <f t="shared" si="63"/>
        <v>#VALUE!</v>
      </c>
      <c r="I154" s="13">
        <f t="shared" si="64"/>
        <v>7.4074074074074077E-3</v>
      </c>
      <c r="J154" s="13" t="e">
        <f t="shared" si="65"/>
        <v>#VALUE!</v>
      </c>
      <c r="K154" s="13" t="e">
        <f t="shared" si="66"/>
        <v>#VALUE!</v>
      </c>
      <c r="L154" s="13" t="e">
        <f t="shared" si="67"/>
        <v>#VALUE!</v>
      </c>
      <c r="M154" s="13" t="e">
        <f t="shared" si="68"/>
        <v>#VALUE!</v>
      </c>
      <c r="N154" s="13" t="e">
        <f t="shared" si="69"/>
        <v>#VALUE!</v>
      </c>
      <c r="O154" s="13" t="e">
        <f t="shared" si="70"/>
        <v>#VALUE!</v>
      </c>
      <c r="P154" s="13" t="e">
        <f t="shared" si="71"/>
        <v>#VALUE!</v>
      </c>
      <c r="Q154" s="13" t="e">
        <f t="shared" si="72"/>
        <v>#VALUE!</v>
      </c>
      <c r="R154" s="13" t="e">
        <f t="shared" si="73"/>
        <v>#VALUE!</v>
      </c>
      <c r="S154" s="13" t="e">
        <f t="shared" si="74"/>
        <v>#VALUE!</v>
      </c>
      <c r="T154" s="13" t="e">
        <f t="shared" si="75"/>
        <v>#VALUE!</v>
      </c>
      <c r="U154" s="13" t="e">
        <f t="shared" si="76"/>
        <v>#VALUE!</v>
      </c>
      <c r="V154" s="13" t="e">
        <f t="shared" si="77"/>
        <v>#VALUE!</v>
      </c>
      <c r="W154" s="13" t="e">
        <f t="shared" si="78"/>
        <v>#VALUE!</v>
      </c>
      <c r="X154" s="30"/>
    </row>
    <row r="155" spans="1:24">
      <c r="A155" s="1">
        <v>136</v>
      </c>
      <c r="B155" s="13" t="e">
        <f t="shared" si="57"/>
        <v>#VALUE!</v>
      </c>
      <c r="C155" s="13" t="e">
        <f t="shared" si="58"/>
        <v>#VALUE!</v>
      </c>
      <c r="D155" s="13">
        <f t="shared" si="59"/>
        <v>1.4563875493862111E-78</v>
      </c>
      <c r="E155" s="13">
        <f t="shared" si="60"/>
        <v>6.8663042362690216E+77</v>
      </c>
      <c r="F155" s="13">
        <f t="shared" si="61"/>
        <v>-7.3529411764705881E-3</v>
      </c>
      <c r="G155" s="13" t="e">
        <f t="shared" si="62"/>
        <v>#VALUE!</v>
      </c>
      <c r="H155" s="13" t="e">
        <f t="shared" si="63"/>
        <v>#VALUE!</v>
      </c>
      <c r="I155" s="13">
        <f t="shared" si="64"/>
        <v>7.3529411764705881E-3</v>
      </c>
      <c r="J155" s="13" t="e">
        <f t="shared" si="65"/>
        <v>#VALUE!</v>
      </c>
      <c r="K155" s="13" t="e">
        <f t="shared" si="66"/>
        <v>#VALUE!</v>
      </c>
      <c r="L155" s="13" t="e">
        <f t="shared" si="67"/>
        <v>#VALUE!</v>
      </c>
      <c r="M155" s="13" t="e">
        <f t="shared" si="68"/>
        <v>#VALUE!</v>
      </c>
      <c r="N155" s="13" t="e">
        <f t="shared" si="69"/>
        <v>#VALUE!</v>
      </c>
      <c r="O155" s="13" t="e">
        <f t="shared" si="70"/>
        <v>#VALUE!</v>
      </c>
      <c r="P155" s="13" t="e">
        <f t="shared" si="71"/>
        <v>#VALUE!</v>
      </c>
      <c r="Q155" s="13" t="e">
        <f t="shared" si="72"/>
        <v>#VALUE!</v>
      </c>
      <c r="R155" s="13" t="e">
        <f t="shared" si="73"/>
        <v>#VALUE!</v>
      </c>
      <c r="S155" s="13" t="e">
        <f t="shared" si="74"/>
        <v>#VALUE!</v>
      </c>
      <c r="T155" s="13" t="e">
        <f t="shared" si="75"/>
        <v>#VALUE!</v>
      </c>
      <c r="U155" s="13" t="e">
        <f t="shared" si="76"/>
        <v>#VALUE!</v>
      </c>
      <c r="V155" s="13" t="e">
        <f t="shared" si="77"/>
        <v>#VALUE!</v>
      </c>
      <c r="W155" s="13" t="e">
        <f t="shared" si="78"/>
        <v>#VALUE!</v>
      </c>
      <c r="X155" s="30"/>
    </row>
    <row r="156" spans="1:24">
      <c r="A156" s="1">
        <v>137</v>
      </c>
      <c r="B156" s="13" t="e">
        <f t="shared" si="57"/>
        <v>#VALUE!</v>
      </c>
      <c r="C156" s="13" t="e">
        <f t="shared" si="58"/>
        <v>#VALUE!</v>
      </c>
      <c r="D156" s="13">
        <f t="shared" si="59"/>
        <v>3.8989540018876116E-79</v>
      </c>
      <c r="E156" s="13">
        <f t="shared" si="60"/>
        <v>2.564790452813414E+78</v>
      </c>
      <c r="F156" s="13">
        <f t="shared" si="61"/>
        <v>-7.2992700729927005E-3</v>
      </c>
      <c r="G156" s="13" t="e">
        <f t="shared" si="62"/>
        <v>#VALUE!</v>
      </c>
      <c r="H156" s="13" t="e">
        <f t="shared" si="63"/>
        <v>#VALUE!</v>
      </c>
      <c r="I156" s="13">
        <f t="shared" si="64"/>
        <v>7.2992700729927005E-3</v>
      </c>
      <c r="J156" s="13" t="e">
        <f t="shared" si="65"/>
        <v>#VALUE!</v>
      </c>
      <c r="K156" s="13" t="e">
        <f t="shared" si="66"/>
        <v>#VALUE!</v>
      </c>
      <c r="L156" s="13" t="e">
        <f t="shared" si="67"/>
        <v>#VALUE!</v>
      </c>
      <c r="M156" s="13" t="e">
        <f t="shared" si="68"/>
        <v>#VALUE!</v>
      </c>
      <c r="N156" s="13" t="e">
        <f t="shared" si="69"/>
        <v>#VALUE!</v>
      </c>
      <c r="O156" s="13" t="e">
        <f t="shared" si="70"/>
        <v>#VALUE!</v>
      </c>
      <c r="P156" s="13" t="e">
        <f t="shared" si="71"/>
        <v>#VALUE!</v>
      </c>
      <c r="Q156" s="13" t="e">
        <f t="shared" si="72"/>
        <v>#VALUE!</v>
      </c>
      <c r="R156" s="13" t="e">
        <f t="shared" si="73"/>
        <v>#VALUE!</v>
      </c>
      <c r="S156" s="13" t="e">
        <f t="shared" si="74"/>
        <v>#VALUE!</v>
      </c>
      <c r="T156" s="13" t="e">
        <f t="shared" si="75"/>
        <v>#VALUE!</v>
      </c>
      <c r="U156" s="13" t="e">
        <f t="shared" si="76"/>
        <v>#VALUE!</v>
      </c>
      <c r="V156" s="13" t="e">
        <f t="shared" si="77"/>
        <v>#VALUE!</v>
      </c>
      <c r="W156" s="13" t="e">
        <f t="shared" si="78"/>
        <v>#VALUE!</v>
      </c>
      <c r="X156" s="30"/>
    </row>
    <row r="157" spans="1:24">
      <c r="A157" s="1">
        <v>138</v>
      </c>
      <c r="B157" s="13" t="e">
        <f t="shared" si="57"/>
        <v>#VALUE!</v>
      </c>
      <c r="C157" s="13" t="e">
        <f t="shared" si="58"/>
        <v>#VALUE!</v>
      </c>
      <c r="D157" s="13">
        <f t="shared" si="59"/>
        <v>1.0438047424425326E-79</v>
      </c>
      <c r="E157" s="13">
        <f t="shared" si="60"/>
        <v>9.5803358553437081E+78</v>
      </c>
      <c r="F157" s="13">
        <f t="shared" si="61"/>
        <v>-7.246376811594203E-3</v>
      </c>
      <c r="G157" s="13" t="e">
        <f t="shared" si="62"/>
        <v>#VALUE!</v>
      </c>
      <c r="H157" s="13" t="e">
        <f t="shared" si="63"/>
        <v>#VALUE!</v>
      </c>
      <c r="I157" s="13">
        <f t="shared" si="64"/>
        <v>7.246376811594203E-3</v>
      </c>
      <c r="J157" s="13" t="e">
        <f t="shared" si="65"/>
        <v>#VALUE!</v>
      </c>
      <c r="K157" s="13" t="e">
        <f t="shared" si="66"/>
        <v>#VALUE!</v>
      </c>
      <c r="L157" s="13" t="e">
        <f t="shared" si="67"/>
        <v>#VALUE!</v>
      </c>
      <c r="M157" s="13" t="e">
        <f t="shared" si="68"/>
        <v>#VALUE!</v>
      </c>
      <c r="N157" s="13" t="e">
        <f t="shared" si="69"/>
        <v>#VALUE!</v>
      </c>
      <c r="O157" s="13" t="e">
        <f t="shared" si="70"/>
        <v>#VALUE!</v>
      </c>
      <c r="P157" s="13" t="e">
        <f t="shared" si="71"/>
        <v>#VALUE!</v>
      </c>
      <c r="Q157" s="13" t="e">
        <f t="shared" si="72"/>
        <v>#VALUE!</v>
      </c>
      <c r="R157" s="13" t="e">
        <f t="shared" si="73"/>
        <v>#VALUE!</v>
      </c>
      <c r="S157" s="13" t="e">
        <f t="shared" si="74"/>
        <v>#VALUE!</v>
      </c>
      <c r="T157" s="13" t="e">
        <f t="shared" si="75"/>
        <v>#VALUE!</v>
      </c>
      <c r="U157" s="13" t="e">
        <f t="shared" si="76"/>
        <v>#VALUE!</v>
      </c>
      <c r="V157" s="13" t="e">
        <f t="shared" si="77"/>
        <v>#VALUE!</v>
      </c>
      <c r="W157" s="13" t="e">
        <f t="shared" si="78"/>
        <v>#VALUE!</v>
      </c>
      <c r="X157" s="30"/>
    </row>
    <row r="158" spans="1:24">
      <c r="A158" s="1">
        <v>139</v>
      </c>
      <c r="B158" s="13" t="e">
        <f t="shared" si="57"/>
        <v>#VALUE!</v>
      </c>
      <c r="C158" s="13" t="e">
        <f t="shared" si="58"/>
        <v>#VALUE!</v>
      </c>
      <c r="D158" s="13">
        <f t="shared" si="59"/>
        <v>2.7944118853877592E-80</v>
      </c>
      <c r="E158" s="13">
        <f t="shared" si="60"/>
        <v>3.5785705222236333E+79</v>
      </c>
      <c r="F158" s="13">
        <f t="shared" si="61"/>
        <v>-7.1942446043165471E-3</v>
      </c>
      <c r="G158" s="13" t="e">
        <f t="shared" si="62"/>
        <v>#VALUE!</v>
      </c>
      <c r="H158" s="13" t="e">
        <f t="shared" si="63"/>
        <v>#VALUE!</v>
      </c>
      <c r="I158" s="13">
        <f t="shared" si="64"/>
        <v>7.1942446043165471E-3</v>
      </c>
      <c r="J158" s="13" t="e">
        <f t="shared" si="65"/>
        <v>#VALUE!</v>
      </c>
      <c r="K158" s="13" t="e">
        <f t="shared" si="66"/>
        <v>#VALUE!</v>
      </c>
      <c r="L158" s="13" t="e">
        <f t="shared" si="67"/>
        <v>#VALUE!</v>
      </c>
      <c r="M158" s="13" t="e">
        <f t="shared" si="68"/>
        <v>#VALUE!</v>
      </c>
      <c r="N158" s="13" t="e">
        <f t="shared" si="69"/>
        <v>#VALUE!</v>
      </c>
      <c r="O158" s="13" t="e">
        <f t="shared" si="70"/>
        <v>#VALUE!</v>
      </c>
      <c r="P158" s="13" t="e">
        <f t="shared" si="71"/>
        <v>#VALUE!</v>
      </c>
      <c r="Q158" s="13" t="e">
        <f t="shared" si="72"/>
        <v>#VALUE!</v>
      </c>
      <c r="R158" s="13" t="e">
        <f t="shared" si="73"/>
        <v>#VALUE!</v>
      </c>
      <c r="S158" s="13" t="e">
        <f t="shared" si="74"/>
        <v>#VALUE!</v>
      </c>
      <c r="T158" s="13" t="e">
        <f t="shared" si="75"/>
        <v>#VALUE!</v>
      </c>
      <c r="U158" s="13" t="e">
        <f t="shared" si="76"/>
        <v>#VALUE!</v>
      </c>
      <c r="V158" s="13" t="e">
        <f t="shared" si="77"/>
        <v>#VALUE!</v>
      </c>
      <c r="W158" s="13" t="e">
        <f t="shared" si="78"/>
        <v>#VALUE!</v>
      </c>
      <c r="X158" s="30"/>
    </row>
    <row r="159" spans="1:24">
      <c r="A159" s="1">
        <v>140</v>
      </c>
      <c r="B159" s="13" t="e">
        <f t="shared" si="57"/>
        <v>#VALUE!</v>
      </c>
      <c r="C159" s="13" t="e">
        <f t="shared" si="58"/>
        <v>#VALUE!</v>
      </c>
      <c r="D159" s="13">
        <f t="shared" si="59"/>
        <v>7.4810330588494004E-81</v>
      </c>
      <c r="E159" s="13">
        <f t="shared" si="60"/>
        <v>1.3367137828873627E+80</v>
      </c>
      <c r="F159" s="13">
        <f t="shared" si="61"/>
        <v>-7.1428571428571426E-3</v>
      </c>
      <c r="G159" s="13" t="e">
        <f t="shared" si="62"/>
        <v>#VALUE!</v>
      </c>
      <c r="H159" s="13" t="e">
        <f t="shared" si="63"/>
        <v>#VALUE!</v>
      </c>
      <c r="I159" s="13">
        <f t="shared" si="64"/>
        <v>7.1428571428571426E-3</v>
      </c>
      <c r="J159" s="13" t="e">
        <f t="shared" si="65"/>
        <v>#VALUE!</v>
      </c>
      <c r="K159" s="13" t="e">
        <f t="shared" si="66"/>
        <v>#VALUE!</v>
      </c>
      <c r="L159" s="13" t="e">
        <f t="shared" si="67"/>
        <v>#VALUE!</v>
      </c>
      <c r="M159" s="13" t="e">
        <f t="shared" si="68"/>
        <v>#VALUE!</v>
      </c>
      <c r="N159" s="13" t="e">
        <f t="shared" si="69"/>
        <v>#VALUE!</v>
      </c>
      <c r="O159" s="13" t="e">
        <f t="shared" si="70"/>
        <v>#VALUE!</v>
      </c>
      <c r="P159" s="13" t="e">
        <f t="shared" si="71"/>
        <v>#VALUE!</v>
      </c>
      <c r="Q159" s="13" t="e">
        <f t="shared" si="72"/>
        <v>#VALUE!</v>
      </c>
      <c r="R159" s="13" t="e">
        <f t="shared" si="73"/>
        <v>#VALUE!</v>
      </c>
      <c r="S159" s="13" t="e">
        <f t="shared" si="74"/>
        <v>#VALUE!</v>
      </c>
      <c r="T159" s="13" t="e">
        <f t="shared" si="75"/>
        <v>#VALUE!</v>
      </c>
      <c r="U159" s="13" t="e">
        <f t="shared" si="76"/>
        <v>#VALUE!</v>
      </c>
      <c r="V159" s="13" t="e">
        <f t="shared" si="77"/>
        <v>#VALUE!</v>
      </c>
      <c r="W159" s="13" t="e">
        <f t="shared" si="78"/>
        <v>#VALUE!</v>
      </c>
      <c r="X159" s="30"/>
    </row>
    <row r="160" spans="1:24">
      <c r="A160" s="1">
        <v>141</v>
      </c>
      <c r="B160" s="13" t="e">
        <f t="shared" si="57"/>
        <v>#VALUE!</v>
      </c>
      <c r="C160" s="13" t="e">
        <f t="shared" si="58"/>
        <v>#VALUE!</v>
      </c>
      <c r="D160" s="13">
        <f t="shared" si="59"/>
        <v>2.0027776119995014E-81</v>
      </c>
      <c r="E160" s="13">
        <f t="shared" si="60"/>
        <v>4.9930656005368255E+80</v>
      </c>
      <c r="F160" s="13">
        <f t="shared" si="61"/>
        <v>-7.0921985815602835E-3</v>
      </c>
      <c r="G160" s="13" t="e">
        <f t="shared" si="62"/>
        <v>#VALUE!</v>
      </c>
      <c r="H160" s="13" t="e">
        <f t="shared" si="63"/>
        <v>#VALUE!</v>
      </c>
      <c r="I160" s="13">
        <f t="shared" si="64"/>
        <v>7.0921985815602835E-3</v>
      </c>
      <c r="J160" s="13" t="e">
        <f t="shared" si="65"/>
        <v>#VALUE!</v>
      </c>
      <c r="K160" s="13" t="e">
        <f t="shared" si="66"/>
        <v>#VALUE!</v>
      </c>
      <c r="L160" s="13" t="e">
        <f t="shared" si="67"/>
        <v>#VALUE!</v>
      </c>
      <c r="M160" s="13" t="e">
        <f t="shared" si="68"/>
        <v>#VALUE!</v>
      </c>
      <c r="N160" s="13" t="e">
        <f t="shared" si="69"/>
        <v>#VALUE!</v>
      </c>
      <c r="O160" s="13" t="e">
        <f t="shared" si="70"/>
        <v>#VALUE!</v>
      </c>
      <c r="P160" s="13" t="e">
        <f t="shared" si="71"/>
        <v>#VALUE!</v>
      </c>
      <c r="Q160" s="13" t="e">
        <f t="shared" si="72"/>
        <v>#VALUE!</v>
      </c>
      <c r="R160" s="13" t="e">
        <f t="shared" si="73"/>
        <v>#VALUE!</v>
      </c>
      <c r="S160" s="13" t="e">
        <f t="shared" si="74"/>
        <v>#VALUE!</v>
      </c>
      <c r="T160" s="13" t="e">
        <f t="shared" si="75"/>
        <v>#VALUE!</v>
      </c>
      <c r="U160" s="13" t="e">
        <f t="shared" si="76"/>
        <v>#VALUE!</v>
      </c>
      <c r="V160" s="13" t="e">
        <f t="shared" si="77"/>
        <v>#VALUE!</v>
      </c>
      <c r="W160" s="13" t="e">
        <f t="shared" si="78"/>
        <v>#VALUE!</v>
      </c>
      <c r="X160" s="30"/>
    </row>
    <row r="161" spans="1:24">
      <c r="A161" s="1">
        <v>142</v>
      </c>
      <c r="B161" s="13" t="e">
        <f t="shared" si="57"/>
        <v>#VALUE!</v>
      </c>
      <c r="C161" s="13" t="e">
        <f t="shared" si="58"/>
        <v>#VALUE!</v>
      </c>
      <c r="D161" s="13">
        <f t="shared" si="59"/>
        <v>5.361716933440782E-82</v>
      </c>
      <c r="E161" s="13">
        <f t="shared" si="60"/>
        <v>1.8650742148714455E+81</v>
      </c>
      <c r="F161" s="13">
        <f t="shared" si="61"/>
        <v>-7.0422535211267607E-3</v>
      </c>
      <c r="G161" s="13" t="e">
        <f t="shared" si="62"/>
        <v>#VALUE!</v>
      </c>
      <c r="H161" s="13" t="e">
        <f t="shared" si="63"/>
        <v>#VALUE!</v>
      </c>
      <c r="I161" s="13">
        <f t="shared" si="64"/>
        <v>7.0422535211267607E-3</v>
      </c>
      <c r="J161" s="13" t="e">
        <f t="shared" si="65"/>
        <v>#VALUE!</v>
      </c>
      <c r="K161" s="13" t="e">
        <f t="shared" si="66"/>
        <v>#VALUE!</v>
      </c>
      <c r="L161" s="13" t="e">
        <f t="shared" si="67"/>
        <v>#VALUE!</v>
      </c>
      <c r="M161" s="13" t="e">
        <f t="shared" si="68"/>
        <v>#VALUE!</v>
      </c>
      <c r="N161" s="13" t="e">
        <f t="shared" si="69"/>
        <v>#VALUE!</v>
      </c>
      <c r="O161" s="13" t="e">
        <f t="shared" si="70"/>
        <v>#VALUE!</v>
      </c>
      <c r="P161" s="13" t="e">
        <f t="shared" si="71"/>
        <v>#VALUE!</v>
      </c>
      <c r="Q161" s="13" t="e">
        <f t="shared" si="72"/>
        <v>#VALUE!</v>
      </c>
      <c r="R161" s="13" t="e">
        <f t="shared" si="73"/>
        <v>#VALUE!</v>
      </c>
      <c r="S161" s="13" t="e">
        <f t="shared" si="74"/>
        <v>#VALUE!</v>
      </c>
      <c r="T161" s="13" t="e">
        <f t="shared" si="75"/>
        <v>#VALUE!</v>
      </c>
      <c r="U161" s="13" t="e">
        <f t="shared" si="76"/>
        <v>#VALUE!</v>
      </c>
      <c r="V161" s="13" t="e">
        <f t="shared" si="77"/>
        <v>#VALUE!</v>
      </c>
      <c r="W161" s="13" t="e">
        <f t="shared" si="78"/>
        <v>#VALUE!</v>
      </c>
      <c r="X161" s="30"/>
    </row>
    <row r="162" spans="1:24">
      <c r="A162" s="1">
        <v>143</v>
      </c>
      <c r="B162" s="13" t="e">
        <f t="shared" si="57"/>
        <v>#VALUE!</v>
      </c>
      <c r="C162" s="13" t="e">
        <f t="shared" si="58"/>
        <v>#VALUE!</v>
      </c>
      <c r="D162" s="13">
        <f t="shared" si="59"/>
        <v>1.4354069219720032E-82</v>
      </c>
      <c r="E162" s="13">
        <f t="shared" si="60"/>
        <v>6.9666655823713829E+81</v>
      </c>
      <c r="F162" s="13">
        <f t="shared" si="61"/>
        <v>-6.993006993006993E-3</v>
      </c>
      <c r="G162" s="13" t="e">
        <f t="shared" si="62"/>
        <v>#VALUE!</v>
      </c>
      <c r="H162" s="13" t="e">
        <f t="shared" si="63"/>
        <v>#VALUE!</v>
      </c>
      <c r="I162" s="13">
        <f t="shared" si="64"/>
        <v>6.993006993006993E-3</v>
      </c>
      <c r="J162" s="13" t="e">
        <f t="shared" si="65"/>
        <v>#VALUE!</v>
      </c>
      <c r="K162" s="13" t="e">
        <f t="shared" si="66"/>
        <v>#VALUE!</v>
      </c>
      <c r="L162" s="13" t="e">
        <f t="shared" si="67"/>
        <v>#VALUE!</v>
      </c>
      <c r="M162" s="13" t="e">
        <f t="shared" si="68"/>
        <v>#VALUE!</v>
      </c>
      <c r="N162" s="13" t="e">
        <f t="shared" si="69"/>
        <v>#VALUE!</v>
      </c>
      <c r="O162" s="13" t="e">
        <f t="shared" si="70"/>
        <v>#VALUE!</v>
      </c>
      <c r="P162" s="13" t="e">
        <f t="shared" si="71"/>
        <v>#VALUE!</v>
      </c>
      <c r="Q162" s="13" t="e">
        <f t="shared" si="72"/>
        <v>#VALUE!</v>
      </c>
      <c r="R162" s="13" t="e">
        <f t="shared" si="73"/>
        <v>#VALUE!</v>
      </c>
      <c r="S162" s="13" t="e">
        <f t="shared" si="74"/>
        <v>#VALUE!</v>
      </c>
      <c r="T162" s="13" t="e">
        <f t="shared" si="75"/>
        <v>#VALUE!</v>
      </c>
      <c r="U162" s="13" t="e">
        <f t="shared" si="76"/>
        <v>#VALUE!</v>
      </c>
      <c r="V162" s="13" t="e">
        <f t="shared" si="77"/>
        <v>#VALUE!</v>
      </c>
      <c r="W162" s="13" t="e">
        <f t="shared" si="78"/>
        <v>#VALUE!</v>
      </c>
      <c r="X162" s="30"/>
    </row>
    <row r="163" spans="1:24">
      <c r="A163" s="1">
        <v>144</v>
      </c>
      <c r="B163" s="13" t="e">
        <f t="shared" si="57"/>
        <v>#VALUE!</v>
      </c>
      <c r="C163" s="13" t="e">
        <f t="shared" si="58"/>
        <v>#VALUE!</v>
      </c>
      <c r="D163" s="13">
        <f t="shared" si="59"/>
        <v>3.8427859158220488E-83</v>
      </c>
      <c r="E163" s="13">
        <f t="shared" si="60"/>
        <v>2.602278716289299E+82</v>
      </c>
      <c r="F163" s="13">
        <f t="shared" si="61"/>
        <v>-6.9444444444444441E-3</v>
      </c>
      <c r="G163" s="13" t="e">
        <f t="shared" si="62"/>
        <v>#VALUE!</v>
      </c>
      <c r="H163" s="13" t="e">
        <f t="shared" si="63"/>
        <v>#VALUE!</v>
      </c>
      <c r="I163" s="13">
        <f t="shared" si="64"/>
        <v>6.9444444444444441E-3</v>
      </c>
      <c r="J163" s="13" t="e">
        <f t="shared" si="65"/>
        <v>#VALUE!</v>
      </c>
      <c r="K163" s="13" t="e">
        <f t="shared" si="66"/>
        <v>#VALUE!</v>
      </c>
      <c r="L163" s="13" t="e">
        <f t="shared" si="67"/>
        <v>#VALUE!</v>
      </c>
      <c r="M163" s="13" t="e">
        <f t="shared" si="68"/>
        <v>#VALUE!</v>
      </c>
      <c r="N163" s="13" t="e">
        <f t="shared" si="69"/>
        <v>#VALUE!</v>
      </c>
      <c r="O163" s="13" t="e">
        <f t="shared" si="70"/>
        <v>#VALUE!</v>
      </c>
      <c r="P163" s="13" t="e">
        <f t="shared" si="71"/>
        <v>#VALUE!</v>
      </c>
      <c r="Q163" s="13" t="e">
        <f t="shared" si="72"/>
        <v>#VALUE!</v>
      </c>
      <c r="R163" s="13" t="e">
        <f t="shared" si="73"/>
        <v>#VALUE!</v>
      </c>
      <c r="S163" s="13" t="e">
        <f t="shared" si="74"/>
        <v>#VALUE!</v>
      </c>
      <c r="T163" s="13" t="e">
        <f t="shared" si="75"/>
        <v>#VALUE!</v>
      </c>
      <c r="U163" s="13" t="e">
        <f t="shared" si="76"/>
        <v>#VALUE!</v>
      </c>
      <c r="V163" s="13" t="e">
        <f t="shared" si="77"/>
        <v>#VALUE!</v>
      </c>
      <c r="W163" s="13" t="e">
        <f t="shared" si="78"/>
        <v>#VALUE!</v>
      </c>
      <c r="X163" s="30"/>
    </row>
    <row r="164" spans="1:24">
      <c r="A164" s="1">
        <v>145</v>
      </c>
      <c r="B164" s="13" t="e">
        <f t="shared" si="57"/>
        <v>#VALUE!</v>
      </c>
      <c r="C164" s="13" t="e">
        <f t="shared" si="58"/>
        <v>#VALUE!</v>
      </c>
      <c r="D164" s="13">
        <f t="shared" si="59"/>
        <v>1.0287677569892843E-83</v>
      </c>
      <c r="E164" s="13">
        <f t="shared" si="60"/>
        <v>9.7203668486513043E+82</v>
      </c>
      <c r="F164" s="13">
        <f t="shared" si="61"/>
        <v>-6.8965517241379309E-3</v>
      </c>
      <c r="G164" s="13" t="e">
        <f t="shared" si="62"/>
        <v>#VALUE!</v>
      </c>
      <c r="H164" s="13" t="e">
        <f t="shared" si="63"/>
        <v>#VALUE!</v>
      </c>
      <c r="I164" s="13">
        <f t="shared" si="64"/>
        <v>6.8965517241379309E-3</v>
      </c>
      <c r="J164" s="13" t="e">
        <f t="shared" si="65"/>
        <v>#VALUE!</v>
      </c>
      <c r="K164" s="13" t="e">
        <f t="shared" si="66"/>
        <v>#VALUE!</v>
      </c>
      <c r="L164" s="13" t="e">
        <f t="shared" si="67"/>
        <v>#VALUE!</v>
      </c>
      <c r="M164" s="13" t="e">
        <f t="shared" si="68"/>
        <v>#VALUE!</v>
      </c>
      <c r="N164" s="13" t="e">
        <f t="shared" si="69"/>
        <v>#VALUE!</v>
      </c>
      <c r="O164" s="13" t="e">
        <f t="shared" si="70"/>
        <v>#VALUE!</v>
      </c>
      <c r="P164" s="13" t="e">
        <f t="shared" si="71"/>
        <v>#VALUE!</v>
      </c>
      <c r="Q164" s="13" t="e">
        <f t="shared" si="72"/>
        <v>#VALUE!</v>
      </c>
      <c r="R164" s="13" t="e">
        <f t="shared" si="73"/>
        <v>#VALUE!</v>
      </c>
      <c r="S164" s="13" t="e">
        <f t="shared" si="74"/>
        <v>#VALUE!</v>
      </c>
      <c r="T164" s="13" t="e">
        <f t="shared" si="75"/>
        <v>#VALUE!</v>
      </c>
      <c r="U164" s="13" t="e">
        <f t="shared" si="76"/>
        <v>#VALUE!</v>
      </c>
      <c r="V164" s="13" t="e">
        <f t="shared" si="77"/>
        <v>#VALUE!</v>
      </c>
      <c r="W164" s="13" t="e">
        <f t="shared" si="78"/>
        <v>#VALUE!</v>
      </c>
      <c r="X164" s="30"/>
    </row>
    <row r="165" spans="1:24">
      <c r="A165" s="1">
        <v>146</v>
      </c>
      <c r="B165" s="13" t="e">
        <f t="shared" si="57"/>
        <v>#VALUE!</v>
      </c>
      <c r="C165" s="13" t="e">
        <f t="shared" si="58"/>
        <v>#VALUE!</v>
      </c>
      <c r="D165" s="13">
        <f t="shared" si="59"/>
        <v>2.7541557635650595E-84</v>
      </c>
      <c r="E165" s="13">
        <f t="shared" si="60"/>
        <v>3.6308767035949009E+83</v>
      </c>
      <c r="F165" s="13">
        <f t="shared" si="61"/>
        <v>-6.8493150684931503E-3</v>
      </c>
      <c r="G165" s="13" t="e">
        <f t="shared" si="62"/>
        <v>#VALUE!</v>
      </c>
      <c r="H165" s="13" t="e">
        <f t="shared" si="63"/>
        <v>#VALUE!</v>
      </c>
      <c r="I165" s="13">
        <f t="shared" si="64"/>
        <v>6.8493150684931503E-3</v>
      </c>
      <c r="J165" s="13" t="e">
        <f t="shared" si="65"/>
        <v>#VALUE!</v>
      </c>
      <c r="K165" s="13" t="e">
        <f t="shared" si="66"/>
        <v>#VALUE!</v>
      </c>
      <c r="L165" s="13" t="e">
        <f t="shared" si="67"/>
        <v>#VALUE!</v>
      </c>
      <c r="M165" s="13" t="e">
        <f t="shared" si="68"/>
        <v>#VALUE!</v>
      </c>
      <c r="N165" s="13" t="e">
        <f t="shared" si="69"/>
        <v>#VALUE!</v>
      </c>
      <c r="O165" s="13" t="e">
        <f t="shared" si="70"/>
        <v>#VALUE!</v>
      </c>
      <c r="P165" s="13" t="e">
        <f t="shared" si="71"/>
        <v>#VALUE!</v>
      </c>
      <c r="Q165" s="13" t="e">
        <f t="shared" si="72"/>
        <v>#VALUE!</v>
      </c>
      <c r="R165" s="13" t="e">
        <f t="shared" si="73"/>
        <v>#VALUE!</v>
      </c>
      <c r="S165" s="13" t="e">
        <f t="shared" si="74"/>
        <v>#VALUE!</v>
      </c>
      <c r="T165" s="13" t="e">
        <f t="shared" si="75"/>
        <v>#VALUE!</v>
      </c>
      <c r="U165" s="13" t="e">
        <f t="shared" si="76"/>
        <v>#VALUE!</v>
      </c>
      <c r="V165" s="13" t="e">
        <f t="shared" si="77"/>
        <v>#VALUE!</v>
      </c>
      <c r="W165" s="13" t="e">
        <f t="shared" si="78"/>
        <v>#VALUE!</v>
      </c>
      <c r="X165" s="30"/>
    </row>
    <row r="166" spans="1:24">
      <c r="A166" s="1">
        <v>147</v>
      </c>
      <c r="B166" s="13" t="e">
        <f t="shared" si="57"/>
        <v>#VALUE!</v>
      </c>
      <c r="C166" s="13" t="e">
        <f t="shared" si="58"/>
        <v>#VALUE!</v>
      </c>
      <c r="D166" s="13">
        <f t="shared" si="59"/>
        <v>7.373261767240076E-85</v>
      </c>
      <c r="E166" s="13">
        <f t="shared" si="60"/>
        <v>1.3562518618870562E+84</v>
      </c>
      <c r="F166" s="13">
        <f t="shared" si="61"/>
        <v>-6.8027210884353739E-3</v>
      </c>
      <c r="G166" s="13" t="e">
        <f t="shared" si="62"/>
        <v>#VALUE!</v>
      </c>
      <c r="H166" s="13" t="e">
        <f t="shared" si="63"/>
        <v>#VALUE!</v>
      </c>
      <c r="I166" s="13">
        <f t="shared" si="64"/>
        <v>6.8027210884353739E-3</v>
      </c>
      <c r="J166" s="13" t="e">
        <f t="shared" si="65"/>
        <v>#VALUE!</v>
      </c>
      <c r="K166" s="13" t="e">
        <f t="shared" si="66"/>
        <v>#VALUE!</v>
      </c>
      <c r="L166" s="13" t="e">
        <f t="shared" si="67"/>
        <v>#VALUE!</v>
      </c>
      <c r="M166" s="13" t="e">
        <f t="shared" si="68"/>
        <v>#VALUE!</v>
      </c>
      <c r="N166" s="13" t="e">
        <f t="shared" si="69"/>
        <v>#VALUE!</v>
      </c>
      <c r="O166" s="13" t="e">
        <f t="shared" si="70"/>
        <v>#VALUE!</v>
      </c>
      <c r="P166" s="13" t="e">
        <f t="shared" si="71"/>
        <v>#VALUE!</v>
      </c>
      <c r="Q166" s="13" t="e">
        <f t="shared" si="72"/>
        <v>#VALUE!</v>
      </c>
      <c r="R166" s="13" t="e">
        <f t="shared" si="73"/>
        <v>#VALUE!</v>
      </c>
      <c r="S166" s="13" t="e">
        <f t="shared" si="74"/>
        <v>#VALUE!</v>
      </c>
      <c r="T166" s="13" t="e">
        <f t="shared" si="75"/>
        <v>#VALUE!</v>
      </c>
      <c r="U166" s="13" t="e">
        <f t="shared" si="76"/>
        <v>#VALUE!</v>
      </c>
      <c r="V166" s="13" t="e">
        <f t="shared" si="77"/>
        <v>#VALUE!</v>
      </c>
      <c r="W166" s="13" t="e">
        <f t="shared" si="78"/>
        <v>#VALUE!</v>
      </c>
      <c r="X166" s="30"/>
    </row>
    <row r="167" spans="1:24">
      <c r="A167" s="1">
        <v>148</v>
      </c>
      <c r="B167" s="13" t="e">
        <f t="shared" si="57"/>
        <v>#VALUE!</v>
      </c>
      <c r="C167" s="13" t="e">
        <f t="shared" si="58"/>
        <v>#VALUE!</v>
      </c>
      <c r="D167" s="13">
        <f t="shared" si="59"/>
        <v>1.9739257237169705E-85</v>
      </c>
      <c r="E167" s="13">
        <f t="shared" si="60"/>
        <v>5.0660467513284406E+84</v>
      </c>
      <c r="F167" s="13">
        <f t="shared" si="61"/>
        <v>-6.7567567567567571E-3</v>
      </c>
      <c r="G167" s="13" t="e">
        <f t="shared" si="62"/>
        <v>#VALUE!</v>
      </c>
      <c r="H167" s="13" t="e">
        <f t="shared" si="63"/>
        <v>#VALUE!</v>
      </c>
      <c r="I167" s="13">
        <f t="shared" si="64"/>
        <v>6.7567567567567571E-3</v>
      </c>
      <c r="J167" s="13" t="e">
        <f t="shared" si="65"/>
        <v>#VALUE!</v>
      </c>
      <c r="K167" s="13" t="e">
        <f t="shared" si="66"/>
        <v>#VALUE!</v>
      </c>
      <c r="L167" s="13" t="e">
        <f t="shared" si="67"/>
        <v>#VALUE!</v>
      </c>
      <c r="M167" s="13" t="e">
        <f t="shared" si="68"/>
        <v>#VALUE!</v>
      </c>
      <c r="N167" s="13" t="e">
        <f t="shared" si="69"/>
        <v>#VALUE!</v>
      </c>
      <c r="O167" s="13" t="e">
        <f t="shared" si="70"/>
        <v>#VALUE!</v>
      </c>
      <c r="P167" s="13" t="e">
        <f t="shared" si="71"/>
        <v>#VALUE!</v>
      </c>
      <c r="Q167" s="13" t="e">
        <f t="shared" si="72"/>
        <v>#VALUE!</v>
      </c>
      <c r="R167" s="13" t="e">
        <f t="shared" si="73"/>
        <v>#VALUE!</v>
      </c>
      <c r="S167" s="13" t="e">
        <f t="shared" si="74"/>
        <v>#VALUE!</v>
      </c>
      <c r="T167" s="13" t="e">
        <f t="shared" si="75"/>
        <v>#VALUE!</v>
      </c>
      <c r="U167" s="13" t="e">
        <f t="shared" si="76"/>
        <v>#VALUE!</v>
      </c>
      <c r="V167" s="13" t="e">
        <f t="shared" si="77"/>
        <v>#VALUE!</v>
      </c>
      <c r="W167" s="13" t="e">
        <f t="shared" si="78"/>
        <v>#VALUE!</v>
      </c>
      <c r="X167" s="30"/>
    </row>
    <row r="168" spans="1:24">
      <c r="A168" s="1">
        <v>149</v>
      </c>
      <c r="B168" s="13" t="e">
        <f t="shared" si="57"/>
        <v>#VALUE!</v>
      </c>
      <c r="C168" s="13" t="e">
        <f t="shared" si="58"/>
        <v>#VALUE!</v>
      </c>
      <c r="D168" s="13">
        <f t="shared" si="59"/>
        <v>5.2844763766065929E-86</v>
      </c>
      <c r="E168" s="13">
        <f t="shared" si="60"/>
        <v>1.8923350749126564E+85</v>
      </c>
      <c r="F168" s="13">
        <f t="shared" si="61"/>
        <v>-6.7114093959731542E-3</v>
      </c>
      <c r="G168" s="13" t="e">
        <f t="shared" si="62"/>
        <v>#VALUE!</v>
      </c>
      <c r="H168" s="13" t="e">
        <f t="shared" si="63"/>
        <v>#VALUE!</v>
      </c>
      <c r="I168" s="13">
        <f t="shared" si="64"/>
        <v>6.7114093959731542E-3</v>
      </c>
      <c r="J168" s="13" t="e">
        <f t="shared" si="65"/>
        <v>#VALUE!</v>
      </c>
      <c r="K168" s="13" t="e">
        <f t="shared" si="66"/>
        <v>#VALUE!</v>
      </c>
      <c r="L168" s="13" t="e">
        <f t="shared" si="67"/>
        <v>#VALUE!</v>
      </c>
      <c r="M168" s="13" t="e">
        <f t="shared" si="68"/>
        <v>#VALUE!</v>
      </c>
      <c r="N168" s="13" t="e">
        <f t="shared" si="69"/>
        <v>#VALUE!</v>
      </c>
      <c r="O168" s="13" t="e">
        <f t="shared" si="70"/>
        <v>#VALUE!</v>
      </c>
      <c r="P168" s="13" t="e">
        <f t="shared" si="71"/>
        <v>#VALUE!</v>
      </c>
      <c r="Q168" s="13" t="e">
        <f t="shared" si="72"/>
        <v>#VALUE!</v>
      </c>
      <c r="R168" s="13" t="e">
        <f t="shared" si="73"/>
        <v>#VALUE!</v>
      </c>
      <c r="S168" s="13" t="e">
        <f t="shared" si="74"/>
        <v>#VALUE!</v>
      </c>
      <c r="T168" s="13" t="e">
        <f t="shared" si="75"/>
        <v>#VALUE!</v>
      </c>
      <c r="U168" s="13" t="e">
        <f t="shared" si="76"/>
        <v>#VALUE!</v>
      </c>
      <c r="V168" s="13" t="e">
        <f t="shared" si="77"/>
        <v>#VALUE!</v>
      </c>
      <c r="W168" s="13" t="e">
        <f t="shared" si="78"/>
        <v>#VALUE!</v>
      </c>
      <c r="X168" s="30"/>
    </row>
    <row r="169" spans="1:24">
      <c r="A169" s="1">
        <v>150</v>
      </c>
      <c r="B169" s="13" t="e">
        <f t="shared" si="57"/>
        <v>#VALUE!</v>
      </c>
      <c r="C169" s="13" t="e">
        <f t="shared" si="58"/>
        <v>#VALUE!</v>
      </c>
      <c r="D169" s="13">
        <f t="shared" si="59"/>
        <v>1.4147285401563799E-86</v>
      </c>
      <c r="E169" s="13">
        <f t="shared" si="60"/>
        <v>7.06849386023882E+85</v>
      </c>
      <c r="F169" s="13">
        <f t="shared" si="61"/>
        <v>-6.6666666666666671E-3</v>
      </c>
      <c r="G169" s="13" t="e">
        <f t="shared" si="62"/>
        <v>#VALUE!</v>
      </c>
      <c r="H169" s="13" t="e">
        <f t="shared" si="63"/>
        <v>#VALUE!</v>
      </c>
      <c r="I169" s="13">
        <f t="shared" si="64"/>
        <v>6.6666666666666671E-3</v>
      </c>
      <c r="J169" s="13" t="e">
        <f t="shared" si="65"/>
        <v>#VALUE!</v>
      </c>
      <c r="K169" s="13" t="e">
        <f t="shared" si="66"/>
        <v>#VALUE!</v>
      </c>
      <c r="L169" s="13" t="e">
        <f t="shared" si="67"/>
        <v>#VALUE!</v>
      </c>
      <c r="M169" s="13" t="e">
        <f t="shared" si="68"/>
        <v>#VALUE!</v>
      </c>
      <c r="N169" s="13" t="e">
        <f t="shared" si="69"/>
        <v>#VALUE!</v>
      </c>
      <c r="O169" s="13" t="e">
        <f t="shared" si="70"/>
        <v>#VALUE!</v>
      </c>
      <c r="P169" s="13" t="e">
        <f t="shared" si="71"/>
        <v>#VALUE!</v>
      </c>
      <c r="Q169" s="13" t="e">
        <f t="shared" si="72"/>
        <v>#VALUE!</v>
      </c>
      <c r="R169" s="13" t="e">
        <f t="shared" si="73"/>
        <v>#VALUE!</v>
      </c>
      <c r="S169" s="13" t="e">
        <f t="shared" si="74"/>
        <v>#VALUE!</v>
      </c>
      <c r="T169" s="13" t="e">
        <f t="shared" si="75"/>
        <v>#VALUE!</v>
      </c>
      <c r="U169" s="13" t="e">
        <f t="shared" si="76"/>
        <v>#VALUE!</v>
      </c>
      <c r="V169" s="13" t="e">
        <f t="shared" si="77"/>
        <v>#VALUE!</v>
      </c>
      <c r="W169" s="13" t="e">
        <f t="shared" si="78"/>
        <v>#VALUE!</v>
      </c>
      <c r="X169" s="30"/>
    </row>
    <row r="170" spans="1:24">
      <c r="A170" s="1">
        <v>151</v>
      </c>
      <c r="B170" s="13" t="e">
        <f t="shared" si="57"/>
        <v>#VALUE!</v>
      </c>
      <c r="C170" s="13" t="e">
        <f t="shared" si="58"/>
        <v>#VALUE!</v>
      </c>
      <c r="D170" s="13">
        <f t="shared" si="59"/>
        <v>3.7874269836706698E-87</v>
      </c>
      <c r="E170" s="13">
        <f t="shared" si="60"/>
        <v>2.6403149270242237E+86</v>
      </c>
      <c r="F170" s="13">
        <f t="shared" si="61"/>
        <v>-6.6225165562913907E-3</v>
      </c>
      <c r="G170" s="13" t="e">
        <f t="shared" si="62"/>
        <v>#VALUE!</v>
      </c>
      <c r="H170" s="13" t="e">
        <f t="shared" si="63"/>
        <v>#VALUE!</v>
      </c>
      <c r="I170" s="13">
        <f t="shared" si="64"/>
        <v>6.6225165562913907E-3</v>
      </c>
      <c r="J170" s="13" t="e">
        <f t="shared" si="65"/>
        <v>#VALUE!</v>
      </c>
      <c r="K170" s="13" t="e">
        <f t="shared" si="66"/>
        <v>#VALUE!</v>
      </c>
      <c r="L170" s="13" t="e">
        <f t="shared" si="67"/>
        <v>#VALUE!</v>
      </c>
      <c r="M170" s="13" t="e">
        <f t="shared" si="68"/>
        <v>#VALUE!</v>
      </c>
      <c r="N170" s="13" t="e">
        <f t="shared" si="69"/>
        <v>#VALUE!</v>
      </c>
      <c r="O170" s="13" t="e">
        <f t="shared" si="70"/>
        <v>#VALUE!</v>
      </c>
      <c r="P170" s="13" t="e">
        <f t="shared" si="71"/>
        <v>#VALUE!</v>
      </c>
      <c r="Q170" s="13" t="e">
        <f t="shared" si="72"/>
        <v>#VALUE!</v>
      </c>
      <c r="R170" s="13" t="e">
        <f t="shared" si="73"/>
        <v>#VALUE!</v>
      </c>
      <c r="S170" s="13" t="e">
        <f t="shared" si="74"/>
        <v>#VALUE!</v>
      </c>
      <c r="T170" s="13" t="e">
        <f t="shared" si="75"/>
        <v>#VALUE!</v>
      </c>
      <c r="U170" s="13" t="e">
        <f t="shared" si="76"/>
        <v>#VALUE!</v>
      </c>
      <c r="V170" s="13" t="e">
        <f t="shared" si="77"/>
        <v>#VALUE!</v>
      </c>
      <c r="W170" s="13" t="e">
        <f t="shared" si="78"/>
        <v>#VALUE!</v>
      </c>
      <c r="X170" s="30"/>
    </row>
    <row r="171" spans="1:24">
      <c r="A171" s="1">
        <v>152</v>
      </c>
      <c r="B171" s="13" t="e">
        <f t="shared" si="57"/>
        <v>#VALUE!</v>
      </c>
      <c r="C171" s="13" t="e">
        <f t="shared" si="58"/>
        <v>#VALUE!</v>
      </c>
      <c r="D171" s="13">
        <f t="shared" si="59"/>
        <v>1.0139473934025185E-87</v>
      </c>
      <c r="E171" s="13">
        <f t="shared" si="60"/>
        <v>9.8624446051809948E+86</v>
      </c>
      <c r="F171" s="13">
        <f t="shared" si="61"/>
        <v>-6.5789473684210523E-3</v>
      </c>
      <c r="G171" s="13" t="e">
        <f t="shared" si="62"/>
        <v>#VALUE!</v>
      </c>
      <c r="H171" s="13" t="e">
        <f t="shared" si="63"/>
        <v>#VALUE!</v>
      </c>
      <c r="I171" s="13">
        <f t="shared" si="64"/>
        <v>6.5789473684210523E-3</v>
      </c>
      <c r="J171" s="13" t="e">
        <f t="shared" si="65"/>
        <v>#VALUE!</v>
      </c>
      <c r="K171" s="13" t="e">
        <f t="shared" si="66"/>
        <v>#VALUE!</v>
      </c>
      <c r="L171" s="13" t="e">
        <f t="shared" si="67"/>
        <v>#VALUE!</v>
      </c>
      <c r="M171" s="13" t="e">
        <f t="shared" si="68"/>
        <v>#VALUE!</v>
      </c>
      <c r="N171" s="13" t="e">
        <f t="shared" si="69"/>
        <v>#VALUE!</v>
      </c>
      <c r="O171" s="13" t="e">
        <f t="shared" si="70"/>
        <v>#VALUE!</v>
      </c>
      <c r="P171" s="13" t="e">
        <f t="shared" si="71"/>
        <v>#VALUE!</v>
      </c>
      <c r="Q171" s="13" t="e">
        <f t="shared" si="72"/>
        <v>#VALUE!</v>
      </c>
      <c r="R171" s="13" t="e">
        <f t="shared" si="73"/>
        <v>#VALUE!</v>
      </c>
      <c r="S171" s="13" t="e">
        <f t="shared" si="74"/>
        <v>#VALUE!</v>
      </c>
      <c r="T171" s="13" t="e">
        <f t="shared" si="75"/>
        <v>#VALUE!</v>
      </c>
      <c r="U171" s="13" t="e">
        <f t="shared" si="76"/>
        <v>#VALUE!</v>
      </c>
      <c r="V171" s="13" t="e">
        <f t="shared" si="77"/>
        <v>#VALUE!</v>
      </c>
      <c r="W171" s="13" t="e">
        <f t="shared" si="78"/>
        <v>#VALUE!</v>
      </c>
      <c r="X171" s="30"/>
    </row>
    <row r="172" spans="1:24">
      <c r="A172" s="1">
        <v>153</v>
      </c>
      <c r="B172" s="13" t="e">
        <f t="shared" si="57"/>
        <v>#VALUE!</v>
      </c>
      <c r="C172" s="13" t="e">
        <f t="shared" si="58"/>
        <v>#VALUE!</v>
      </c>
      <c r="D172" s="13">
        <f t="shared" si="59"/>
        <v>2.7144795689007221E-88</v>
      </c>
      <c r="E172" s="13">
        <f t="shared" si="60"/>
        <v>3.6839474183442395E+87</v>
      </c>
      <c r="F172" s="13">
        <f t="shared" si="61"/>
        <v>-6.5359477124183009E-3</v>
      </c>
      <c r="G172" s="13" t="e">
        <f t="shared" si="62"/>
        <v>#VALUE!</v>
      </c>
      <c r="H172" s="13" t="e">
        <f t="shared" si="63"/>
        <v>#VALUE!</v>
      </c>
      <c r="I172" s="13">
        <f t="shared" si="64"/>
        <v>6.5359477124183009E-3</v>
      </c>
      <c r="J172" s="13" t="e">
        <f t="shared" si="65"/>
        <v>#VALUE!</v>
      </c>
      <c r="K172" s="13" t="e">
        <f t="shared" si="66"/>
        <v>#VALUE!</v>
      </c>
      <c r="L172" s="13" t="e">
        <f t="shared" si="67"/>
        <v>#VALUE!</v>
      </c>
      <c r="M172" s="13" t="e">
        <f t="shared" si="68"/>
        <v>#VALUE!</v>
      </c>
      <c r="N172" s="13" t="e">
        <f t="shared" si="69"/>
        <v>#VALUE!</v>
      </c>
      <c r="O172" s="13" t="e">
        <f t="shared" si="70"/>
        <v>#VALUE!</v>
      </c>
      <c r="P172" s="13" t="e">
        <f t="shared" si="71"/>
        <v>#VALUE!</v>
      </c>
      <c r="Q172" s="13" t="e">
        <f t="shared" si="72"/>
        <v>#VALUE!</v>
      </c>
      <c r="R172" s="13" t="e">
        <f t="shared" si="73"/>
        <v>#VALUE!</v>
      </c>
      <c r="S172" s="13" t="e">
        <f t="shared" si="74"/>
        <v>#VALUE!</v>
      </c>
      <c r="T172" s="13" t="e">
        <f t="shared" si="75"/>
        <v>#VALUE!</v>
      </c>
      <c r="U172" s="13" t="e">
        <f t="shared" si="76"/>
        <v>#VALUE!</v>
      </c>
      <c r="V172" s="13" t="e">
        <f t="shared" si="77"/>
        <v>#VALUE!</v>
      </c>
      <c r="W172" s="13" t="e">
        <f t="shared" si="78"/>
        <v>#VALUE!</v>
      </c>
      <c r="X172" s="30"/>
    </row>
    <row r="173" spans="1:24">
      <c r="A173" s="1">
        <v>154</v>
      </c>
      <c r="B173" s="13" t="e">
        <f t="shared" si="57"/>
        <v>#VALUE!</v>
      </c>
      <c r="C173" s="13" t="e">
        <f t="shared" si="58"/>
        <v>#VALUE!</v>
      </c>
      <c r="D173" s="13">
        <f t="shared" si="59"/>
        <v>7.2670430220777162E-89</v>
      </c>
      <c r="E173" s="13">
        <f t="shared" si="60"/>
        <v>1.3760755192475668E+88</v>
      </c>
      <c r="F173" s="13">
        <f t="shared" si="61"/>
        <v>-6.4935064935064939E-3</v>
      </c>
      <c r="G173" s="13" t="e">
        <f t="shared" si="62"/>
        <v>#VALUE!</v>
      </c>
      <c r="H173" s="13" t="e">
        <f t="shared" si="63"/>
        <v>#VALUE!</v>
      </c>
      <c r="I173" s="13">
        <f t="shared" si="64"/>
        <v>6.4935064935064939E-3</v>
      </c>
      <c r="J173" s="13" t="e">
        <f t="shared" si="65"/>
        <v>#VALUE!</v>
      </c>
      <c r="K173" s="13" t="e">
        <f t="shared" si="66"/>
        <v>#VALUE!</v>
      </c>
      <c r="L173" s="13" t="e">
        <f t="shared" si="67"/>
        <v>#VALUE!</v>
      </c>
      <c r="M173" s="13" t="e">
        <f t="shared" si="68"/>
        <v>#VALUE!</v>
      </c>
      <c r="N173" s="13" t="e">
        <f t="shared" si="69"/>
        <v>#VALUE!</v>
      </c>
      <c r="O173" s="13" t="e">
        <f t="shared" si="70"/>
        <v>#VALUE!</v>
      </c>
      <c r="P173" s="13" t="e">
        <f t="shared" si="71"/>
        <v>#VALUE!</v>
      </c>
      <c r="Q173" s="13" t="e">
        <f t="shared" si="72"/>
        <v>#VALUE!</v>
      </c>
      <c r="R173" s="13" t="e">
        <f t="shared" si="73"/>
        <v>#VALUE!</v>
      </c>
      <c r="S173" s="13" t="e">
        <f t="shared" si="74"/>
        <v>#VALUE!</v>
      </c>
      <c r="T173" s="13" t="e">
        <f t="shared" si="75"/>
        <v>#VALUE!</v>
      </c>
      <c r="U173" s="13" t="e">
        <f t="shared" si="76"/>
        <v>#VALUE!</v>
      </c>
      <c r="V173" s="13" t="e">
        <f t="shared" si="77"/>
        <v>#VALUE!</v>
      </c>
      <c r="W173" s="13" t="e">
        <f t="shared" si="78"/>
        <v>#VALUE!</v>
      </c>
      <c r="X173" s="30"/>
    </row>
    <row r="174" spans="1:24">
      <c r="A174" s="1">
        <v>155</v>
      </c>
      <c r="B174" s="13" t="e">
        <f t="shared" si="57"/>
        <v>#VALUE!</v>
      </c>
      <c r="C174" s="13" t="e">
        <f t="shared" si="58"/>
        <v>#VALUE!</v>
      </c>
      <c r="D174" s="13">
        <f t="shared" si="59"/>
        <v>1.9454894739220034E-89</v>
      </c>
      <c r="E174" s="13">
        <f t="shared" si="60"/>
        <v>5.1400946312192227E+88</v>
      </c>
      <c r="F174" s="13">
        <f t="shared" si="61"/>
        <v>-6.4516129032258064E-3</v>
      </c>
      <c r="G174" s="13" t="e">
        <f t="shared" si="62"/>
        <v>#VALUE!</v>
      </c>
      <c r="H174" s="13" t="e">
        <f t="shared" si="63"/>
        <v>#VALUE!</v>
      </c>
      <c r="I174" s="13">
        <f t="shared" si="64"/>
        <v>6.4516129032258064E-3</v>
      </c>
      <c r="J174" s="13" t="e">
        <f t="shared" si="65"/>
        <v>#VALUE!</v>
      </c>
      <c r="K174" s="13" t="e">
        <f t="shared" si="66"/>
        <v>#VALUE!</v>
      </c>
      <c r="L174" s="13" t="e">
        <f t="shared" si="67"/>
        <v>#VALUE!</v>
      </c>
      <c r="M174" s="13" t="e">
        <f t="shared" si="68"/>
        <v>#VALUE!</v>
      </c>
      <c r="N174" s="13" t="e">
        <f t="shared" si="69"/>
        <v>#VALUE!</v>
      </c>
      <c r="O174" s="13" t="e">
        <f t="shared" si="70"/>
        <v>#VALUE!</v>
      </c>
      <c r="P174" s="13" t="e">
        <f t="shared" si="71"/>
        <v>#VALUE!</v>
      </c>
      <c r="Q174" s="13" t="e">
        <f t="shared" si="72"/>
        <v>#VALUE!</v>
      </c>
      <c r="R174" s="13" t="e">
        <f t="shared" si="73"/>
        <v>#VALUE!</v>
      </c>
      <c r="S174" s="13" t="e">
        <f t="shared" si="74"/>
        <v>#VALUE!</v>
      </c>
      <c r="T174" s="13" t="e">
        <f t="shared" si="75"/>
        <v>#VALUE!</v>
      </c>
      <c r="U174" s="13" t="e">
        <f t="shared" si="76"/>
        <v>#VALUE!</v>
      </c>
      <c r="V174" s="13" t="e">
        <f t="shared" si="77"/>
        <v>#VALUE!</v>
      </c>
      <c r="W174" s="13" t="e">
        <f t="shared" si="78"/>
        <v>#VALUE!</v>
      </c>
      <c r="X174" s="30"/>
    </row>
    <row r="175" spans="1:24">
      <c r="A175" s="1">
        <v>156</v>
      </c>
      <c r="B175" s="13" t="e">
        <f t="shared" si="57"/>
        <v>#VALUE!</v>
      </c>
      <c r="C175" s="13" t="e">
        <f t="shared" si="58"/>
        <v>#VALUE!</v>
      </c>
      <c r="D175" s="13">
        <f t="shared" si="59"/>
        <v>5.2083485423747581E-90</v>
      </c>
      <c r="E175" s="13">
        <f t="shared" si="60"/>
        <v>1.9199943933553413E+89</v>
      </c>
      <c r="F175" s="13">
        <f t="shared" si="61"/>
        <v>-6.41025641025641E-3</v>
      </c>
      <c r="G175" s="13" t="e">
        <f t="shared" si="62"/>
        <v>#VALUE!</v>
      </c>
      <c r="H175" s="13" t="e">
        <f t="shared" si="63"/>
        <v>#VALUE!</v>
      </c>
      <c r="I175" s="13">
        <f t="shared" si="64"/>
        <v>6.41025641025641E-3</v>
      </c>
      <c r="J175" s="13" t="e">
        <f t="shared" si="65"/>
        <v>#VALUE!</v>
      </c>
      <c r="K175" s="13" t="e">
        <f t="shared" si="66"/>
        <v>#VALUE!</v>
      </c>
      <c r="L175" s="13" t="e">
        <f t="shared" si="67"/>
        <v>#VALUE!</v>
      </c>
      <c r="M175" s="13" t="e">
        <f t="shared" si="68"/>
        <v>#VALUE!</v>
      </c>
      <c r="N175" s="13" t="e">
        <f t="shared" si="69"/>
        <v>#VALUE!</v>
      </c>
      <c r="O175" s="13" t="e">
        <f t="shared" si="70"/>
        <v>#VALUE!</v>
      </c>
      <c r="P175" s="13" t="e">
        <f t="shared" si="71"/>
        <v>#VALUE!</v>
      </c>
      <c r="Q175" s="13" t="e">
        <f t="shared" si="72"/>
        <v>#VALUE!</v>
      </c>
      <c r="R175" s="13" t="e">
        <f t="shared" si="73"/>
        <v>#VALUE!</v>
      </c>
      <c r="S175" s="13" t="e">
        <f t="shared" si="74"/>
        <v>#VALUE!</v>
      </c>
      <c r="T175" s="13" t="e">
        <f t="shared" si="75"/>
        <v>#VALUE!</v>
      </c>
      <c r="U175" s="13" t="e">
        <f t="shared" si="76"/>
        <v>#VALUE!</v>
      </c>
      <c r="V175" s="13" t="e">
        <f t="shared" si="77"/>
        <v>#VALUE!</v>
      </c>
      <c r="W175" s="13" t="e">
        <f t="shared" si="78"/>
        <v>#VALUE!</v>
      </c>
      <c r="X175" s="30"/>
    </row>
    <row r="176" spans="1:24">
      <c r="A176" s="1">
        <v>157</v>
      </c>
      <c r="B176" s="13" t="e">
        <f t="shared" si="57"/>
        <v>#VALUE!</v>
      </c>
      <c r="C176" s="13" t="e">
        <f t="shared" si="58"/>
        <v>#VALUE!</v>
      </c>
      <c r="D176" s="13">
        <f t="shared" si="59"/>
        <v>1.3943480498083428E-90</v>
      </c>
      <c r="E176" s="13">
        <f t="shared" si="60"/>
        <v>7.1718105112812609E+89</v>
      </c>
      <c r="F176" s="13">
        <f t="shared" si="61"/>
        <v>-6.369426751592357E-3</v>
      </c>
      <c r="G176" s="13" t="e">
        <f t="shared" si="62"/>
        <v>#VALUE!</v>
      </c>
      <c r="H176" s="13" t="e">
        <f t="shared" si="63"/>
        <v>#VALUE!</v>
      </c>
      <c r="I176" s="13">
        <f t="shared" si="64"/>
        <v>6.369426751592357E-3</v>
      </c>
      <c r="J176" s="13" t="e">
        <f t="shared" si="65"/>
        <v>#VALUE!</v>
      </c>
      <c r="K176" s="13" t="e">
        <f t="shared" si="66"/>
        <v>#VALUE!</v>
      </c>
      <c r="L176" s="13" t="e">
        <f t="shared" si="67"/>
        <v>#VALUE!</v>
      </c>
      <c r="M176" s="13" t="e">
        <f t="shared" si="68"/>
        <v>#VALUE!</v>
      </c>
      <c r="N176" s="13" t="e">
        <f t="shared" si="69"/>
        <v>#VALUE!</v>
      </c>
      <c r="O176" s="13" t="e">
        <f t="shared" si="70"/>
        <v>#VALUE!</v>
      </c>
      <c r="P176" s="13" t="e">
        <f t="shared" si="71"/>
        <v>#VALUE!</v>
      </c>
      <c r="Q176" s="13" t="e">
        <f t="shared" si="72"/>
        <v>#VALUE!</v>
      </c>
      <c r="R176" s="13" t="e">
        <f t="shared" si="73"/>
        <v>#VALUE!</v>
      </c>
      <c r="S176" s="13" t="e">
        <f t="shared" si="74"/>
        <v>#VALUE!</v>
      </c>
      <c r="T176" s="13" t="e">
        <f t="shared" si="75"/>
        <v>#VALUE!</v>
      </c>
      <c r="U176" s="13" t="e">
        <f t="shared" si="76"/>
        <v>#VALUE!</v>
      </c>
      <c r="V176" s="13" t="e">
        <f t="shared" si="77"/>
        <v>#VALUE!</v>
      </c>
      <c r="W176" s="13" t="e">
        <f t="shared" si="78"/>
        <v>#VALUE!</v>
      </c>
      <c r="X176" s="30"/>
    </row>
    <row r="177" spans="1:24">
      <c r="A177" s="1">
        <v>158</v>
      </c>
      <c r="B177" s="13" t="e">
        <f t="shared" si="57"/>
        <v>#VALUE!</v>
      </c>
      <c r="C177" s="13" t="e">
        <f t="shared" si="58"/>
        <v>#VALUE!</v>
      </c>
      <c r="D177" s="13">
        <f t="shared" si="59"/>
        <v>3.7328655488133061E-91</v>
      </c>
      <c r="E177" s="13">
        <f t="shared" si="60"/>
        <v>2.678907094089966E+90</v>
      </c>
      <c r="F177" s="13">
        <f t="shared" si="61"/>
        <v>-6.3291139240506328E-3</v>
      </c>
      <c r="G177" s="13" t="e">
        <f t="shared" si="62"/>
        <v>#VALUE!</v>
      </c>
      <c r="H177" s="13" t="e">
        <f t="shared" si="63"/>
        <v>#VALUE!</v>
      </c>
      <c r="I177" s="13">
        <f t="shared" si="64"/>
        <v>6.3291139240506328E-3</v>
      </c>
      <c r="J177" s="13" t="e">
        <f t="shared" si="65"/>
        <v>#VALUE!</v>
      </c>
      <c r="K177" s="13" t="e">
        <f t="shared" si="66"/>
        <v>#VALUE!</v>
      </c>
      <c r="L177" s="13" t="e">
        <f t="shared" si="67"/>
        <v>#VALUE!</v>
      </c>
      <c r="M177" s="13" t="e">
        <f t="shared" si="68"/>
        <v>#VALUE!</v>
      </c>
      <c r="N177" s="13" t="e">
        <f t="shared" si="69"/>
        <v>#VALUE!</v>
      </c>
      <c r="O177" s="13" t="e">
        <f t="shared" si="70"/>
        <v>#VALUE!</v>
      </c>
      <c r="P177" s="13" t="e">
        <f t="shared" si="71"/>
        <v>#VALUE!</v>
      </c>
      <c r="Q177" s="13" t="e">
        <f t="shared" si="72"/>
        <v>#VALUE!</v>
      </c>
      <c r="R177" s="13" t="e">
        <f t="shared" si="73"/>
        <v>#VALUE!</v>
      </c>
      <c r="S177" s="13" t="e">
        <f t="shared" si="74"/>
        <v>#VALUE!</v>
      </c>
      <c r="T177" s="13" t="e">
        <f t="shared" si="75"/>
        <v>#VALUE!</v>
      </c>
      <c r="U177" s="13" t="e">
        <f t="shared" si="76"/>
        <v>#VALUE!</v>
      </c>
      <c r="V177" s="13" t="e">
        <f t="shared" si="77"/>
        <v>#VALUE!</v>
      </c>
      <c r="W177" s="13" t="e">
        <f t="shared" si="78"/>
        <v>#VALUE!</v>
      </c>
      <c r="X177" s="30"/>
    </row>
    <row r="178" spans="1:24">
      <c r="A178" s="1">
        <v>159</v>
      </c>
      <c r="B178" s="13" t="e">
        <f t="shared" si="57"/>
        <v>#VALUE!</v>
      </c>
      <c r="C178" s="13" t="e">
        <f t="shared" si="58"/>
        <v>#VALUE!</v>
      </c>
      <c r="D178" s="13">
        <f t="shared" si="59"/>
        <v>9.9934053104119687E-92</v>
      </c>
      <c r="E178" s="13">
        <f t="shared" si="60"/>
        <v>1.0006599041451026E+91</v>
      </c>
      <c r="F178" s="13">
        <f t="shared" si="61"/>
        <v>-6.2893081761006293E-3</v>
      </c>
      <c r="G178" s="13" t="e">
        <f t="shared" si="62"/>
        <v>#VALUE!</v>
      </c>
      <c r="H178" s="13" t="e">
        <f t="shared" si="63"/>
        <v>#VALUE!</v>
      </c>
      <c r="I178" s="13">
        <f t="shared" si="64"/>
        <v>6.2893081761006293E-3</v>
      </c>
      <c r="J178" s="13" t="e">
        <f t="shared" si="65"/>
        <v>#VALUE!</v>
      </c>
      <c r="K178" s="13" t="e">
        <f t="shared" si="66"/>
        <v>#VALUE!</v>
      </c>
      <c r="L178" s="13" t="e">
        <f t="shared" si="67"/>
        <v>#VALUE!</v>
      </c>
      <c r="M178" s="13" t="e">
        <f t="shared" si="68"/>
        <v>#VALUE!</v>
      </c>
      <c r="N178" s="13" t="e">
        <f t="shared" si="69"/>
        <v>#VALUE!</v>
      </c>
      <c r="O178" s="13" t="e">
        <f t="shared" si="70"/>
        <v>#VALUE!</v>
      </c>
      <c r="P178" s="13" t="e">
        <f t="shared" si="71"/>
        <v>#VALUE!</v>
      </c>
      <c r="Q178" s="13" t="e">
        <f t="shared" si="72"/>
        <v>#VALUE!</v>
      </c>
      <c r="R178" s="13" t="e">
        <f t="shared" si="73"/>
        <v>#VALUE!</v>
      </c>
      <c r="S178" s="13" t="e">
        <f t="shared" si="74"/>
        <v>#VALUE!</v>
      </c>
      <c r="T178" s="13" t="e">
        <f t="shared" si="75"/>
        <v>#VALUE!</v>
      </c>
      <c r="U178" s="13" t="e">
        <f t="shared" si="76"/>
        <v>#VALUE!</v>
      </c>
      <c r="V178" s="13" t="e">
        <f t="shared" si="77"/>
        <v>#VALUE!</v>
      </c>
      <c r="W178" s="13" t="e">
        <f t="shared" si="78"/>
        <v>#VALUE!</v>
      </c>
      <c r="X178" s="30"/>
    </row>
    <row r="179" spans="1:24">
      <c r="A179" s="1">
        <v>160</v>
      </c>
      <c r="B179" s="13" t="e">
        <f t="shared" si="57"/>
        <v>#VALUE!</v>
      </c>
      <c r="C179" s="13" t="e">
        <f t="shared" si="58"/>
        <v>#VALUE!</v>
      </c>
      <c r="D179" s="13">
        <f t="shared" si="59"/>
        <v>2.6753749470007429E-92</v>
      </c>
      <c r="E179" s="13">
        <f t="shared" si="60"/>
        <v>3.7377938412746983E+91</v>
      </c>
      <c r="F179" s="13">
        <f t="shared" si="61"/>
        <v>-6.2500000000000003E-3</v>
      </c>
      <c r="G179" s="13" t="e">
        <f t="shared" si="62"/>
        <v>#VALUE!</v>
      </c>
      <c r="H179" s="13" t="e">
        <f t="shared" si="63"/>
        <v>#VALUE!</v>
      </c>
      <c r="I179" s="13">
        <f t="shared" si="64"/>
        <v>6.2500000000000003E-3</v>
      </c>
      <c r="J179" s="13" t="e">
        <f t="shared" si="65"/>
        <v>#VALUE!</v>
      </c>
      <c r="K179" s="13" t="e">
        <f t="shared" si="66"/>
        <v>#VALUE!</v>
      </c>
      <c r="L179" s="13" t="e">
        <f t="shared" si="67"/>
        <v>#VALUE!</v>
      </c>
      <c r="M179" s="13" t="e">
        <f t="shared" si="68"/>
        <v>#VALUE!</v>
      </c>
      <c r="N179" s="13" t="e">
        <f t="shared" si="69"/>
        <v>#VALUE!</v>
      </c>
      <c r="O179" s="13" t="e">
        <f t="shared" si="70"/>
        <v>#VALUE!</v>
      </c>
      <c r="P179" s="13" t="e">
        <f t="shared" si="71"/>
        <v>#VALUE!</v>
      </c>
      <c r="Q179" s="13" t="e">
        <f t="shared" si="72"/>
        <v>#VALUE!</v>
      </c>
      <c r="R179" s="13" t="e">
        <f t="shared" si="73"/>
        <v>#VALUE!</v>
      </c>
      <c r="S179" s="13" t="e">
        <f t="shared" si="74"/>
        <v>#VALUE!</v>
      </c>
      <c r="T179" s="13" t="e">
        <f t="shared" si="75"/>
        <v>#VALUE!</v>
      </c>
      <c r="U179" s="13" t="e">
        <f t="shared" si="76"/>
        <v>#VALUE!</v>
      </c>
      <c r="V179" s="13" t="e">
        <f t="shared" si="77"/>
        <v>#VALUE!</v>
      </c>
      <c r="W179" s="13" t="e">
        <f t="shared" si="78"/>
        <v>#VALUE!</v>
      </c>
      <c r="X179" s="30"/>
    </row>
    <row r="180" spans="1:24">
      <c r="A180" s="1">
        <v>161</v>
      </c>
      <c r="B180" s="13" t="e">
        <f t="shared" ref="B180:B219" si="79">COS($A180*Leiter_v1)</f>
        <v>#VALUE!</v>
      </c>
      <c r="C180" s="13" t="e">
        <f t="shared" ref="C180:C219" si="80">SIN($A180*Leiter_v1)</f>
        <v>#VALUE!</v>
      </c>
      <c r="D180" s="13">
        <f t="shared" ref="D180:D219" si="81">EXP(-$A180*Leiter_u1)</f>
        <v>7.1623544574756746E-93</v>
      </c>
      <c r="E180" s="13">
        <f t="shared" ref="E180:E219" si="82">EXP($A180*Leiter_u1)</f>
        <v>1.3961889291254703E+92</v>
      </c>
      <c r="F180" s="13">
        <f t="shared" ref="F180:F219" si="83">-Strom_1/$A180</f>
        <v>-6.2111801242236021E-3</v>
      </c>
      <c r="G180" s="13" t="e">
        <f t="shared" ref="G180:G219" si="84">Strom_1/$A180*COS($A180*Leiter_v1)/EXP($A180*Leiter_u1)</f>
        <v>#VALUE!</v>
      </c>
      <c r="H180" s="13" t="e">
        <f t="shared" ref="H180:H219" si="85">Strom_1/$A180*SIN($A180*Leiter_v1)/EXP($A180*Leiter_u1)</f>
        <v>#VALUE!</v>
      </c>
      <c r="I180" s="13">
        <f t="shared" ref="I180:I219" si="86">-Strom_2/$A180</f>
        <v>6.2111801242236021E-3</v>
      </c>
      <c r="J180" s="13" t="e">
        <f t="shared" ref="J180:J219" si="87">Strom_2/$A180*COS($A180*Leiter_v2)/EXP(-$A180*Leiter_u2)</f>
        <v>#VALUE!</v>
      </c>
      <c r="K180" s="13" t="e">
        <f t="shared" ref="K180:K219" si="88">Strom_2/$A180*SIN($A180*Leiter_v2)/EXP(-$A180*Leiter_u2)</f>
        <v>#VALUE!</v>
      </c>
      <c r="L180" s="13" t="e">
        <f t="shared" si="67"/>
        <v>#VALUE!</v>
      </c>
      <c r="M180" s="13" t="e">
        <f t="shared" si="68"/>
        <v>#VALUE!</v>
      </c>
      <c r="N180" s="13" t="e">
        <f t="shared" si="69"/>
        <v>#VALUE!</v>
      </c>
      <c r="O180" s="13" t="e">
        <f t="shared" si="70"/>
        <v>#VALUE!</v>
      </c>
      <c r="P180" s="13" t="e">
        <f t="shared" si="71"/>
        <v>#VALUE!</v>
      </c>
      <c r="Q180" s="13" t="e">
        <f t="shared" si="72"/>
        <v>#VALUE!</v>
      </c>
      <c r="R180" s="13" t="e">
        <f t="shared" si="73"/>
        <v>#VALUE!</v>
      </c>
      <c r="S180" s="13" t="e">
        <f t="shared" si="74"/>
        <v>#VALUE!</v>
      </c>
      <c r="T180" s="13" t="e">
        <f t="shared" si="75"/>
        <v>#VALUE!</v>
      </c>
      <c r="U180" s="13" t="e">
        <f t="shared" si="76"/>
        <v>#VALUE!</v>
      </c>
      <c r="V180" s="13" t="e">
        <f t="shared" si="77"/>
        <v>#VALUE!</v>
      </c>
      <c r="W180" s="13" t="e">
        <f t="shared" si="78"/>
        <v>#VALUE!</v>
      </c>
      <c r="X180" s="30"/>
    </row>
    <row r="181" spans="1:24">
      <c r="A181" s="1">
        <v>162</v>
      </c>
      <c r="B181" s="13" t="e">
        <f t="shared" si="79"/>
        <v>#VALUE!</v>
      </c>
      <c r="C181" s="13" t="e">
        <f t="shared" si="80"/>
        <v>#VALUE!</v>
      </c>
      <c r="D181" s="13">
        <f t="shared" si="81"/>
        <v>1.9174628749525858E-93</v>
      </c>
      <c r="E181" s="13">
        <f t="shared" si="82"/>
        <v>5.2152248320569318E+92</v>
      </c>
      <c r="F181" s="13">
        <f t="shared" si="83"/>
        <v>-6.1728395061728392E-3</v>
      </c>
      <c r="G181" s="13" t="e">
        <f t="shared" si="84"/>
        <v>#VALUE!</v>
      </c>
      <c r="H181" s="13" t="e">
        <f t="shared" si="85"/>
        <v>#VALUE!</v>
      </c>
      <c r="I181" s="13">
        <f t="shared" si="86"/>
        <v>6.1728395061728392E-3</v>
      </c>
      <c r="J181" s="13" t="e">
        <f t="shared" si="87"/>
        <v>#VALUE!</v>
      </c>
      <c r="K181" s="13" t="e">
        <f t="shared" si="88"/>
        <v>#VALUE!</v>
      </c>
      <c r="L181" s="13" t="e">
        <f t="shared" si="67"/>
        <v>#VALUE!</v>
      </c>
      <c r="M181" s="13" t="e">
        <f t="shared" si="68"/>
        <v>#VALUE!</v>
      </c>
      <c r="N181" s="13" t="e">
        <f t="shared" si="69"/>
        <v>#VALUE!</v>
      </c>
      <c r="O181" s="13" t="e">
        <f t="shared" si="70"/>
        <v>#VALUE!</v>
      </c>
      <c r="P181" s="13" t="e">
        <f t="shared" si="71"/>
        <v>#VALUE!</v>
      </c>
      <c r="Q181" s="13" t="e">
        <f t="shared" si="72"/>
        <v>#VALUE!</v>
      </c>
      <c r="R181" s="13" t="e">
        <f t="shared" si="73"/>
        <v>#VALUE!</v>
      </c>
      <c r="S181" s="13" t="e">
        <f t="shared" si="74"/>
        <v>#VALUE!</v>
      </c>
      <c r="T181" s="13" t="e">
        <f t="shared" si="75"/>
        <v>#VALUE!</v>
      </c>
      <c r="U181" s="13" t="e">
        <f t="shared" si="76"/>
        <v>#VALUE!</v>
      </c>
      <c r="V181" s="13" t="e">
        <f t="shared" si="77"/>
        <v>#VALUE!</v>
      </c>
      <c r="W181" s="13" t="e">
        <f t="shared" si="78"/>
        <v>#VALUE!</v>
      </c>
      <c r="X181" s="30"/>
    </row>
    <row r="182" spans="1:24">
      <c r="A182" s="1">
        <v>163</v>
      </c>
      <c r="B182" s="13" t="e">
        <f t="shared" si="79"/>
        <v>#VALUE!</v>
      </c>
      <c r="C182" s="13" t="e">
        <f t="shared" si="80"/>
        <v>#VALUE!</v>
      </c>
      <c r="D182" s="13">
        <f t="shared" si="81"/>
        <v>5.133317400933766E-94</v>
      </c>
      <c r="E182" s="13">
        <f t="shared" si="82"/>
        <v>1.9480579942672101E+93</v>
      </c>
      <c r="F182" s="13">
        <f t="shared" si="83"/>
        <v>-6.1349693251533744E-3</v>
      </c>
      <c r="G182" s="13" t="e">
        <f t="shared" si="84"/>
        <v>#VALUE!</v>
      </c>
      <c r="H182" s="13" t="e">
        <f t="shared" si="85"/>
        <v>#VALUE!</v>
      </c>
      <c r="I182" s="13">
        <f t="shared" si="86"/>
        <v>6.1349693251533744E-3</v>
      </c>
      <c r="J182" s="13" t="e">
        <f t="shared" si="87"/>
        <v>#VALUE!</v>
      </c>
      <c r="K182" s="13" t="e">
        <f t="shared" si="88"/>
        <v>#VALUE!</v>
      </c>
      <c r="L182" s="13" t="e">
        <f t="shared" si="67"/>
        <v>#VALUE!</v>
      </c>
      <c r="M182" s="13" t="e">
        <f t="shared" si="68"/>
        <v>#VALUE!</v>
      </c>
      <c r="N182" s="13" t="e">
        <f t="shared" si="69"/>
        <v>#VALUE!</v>
      </c>
      <c r="O182" s="13" t="e">
        <f t="shared" si="70"/>
        <v>#VALUE!</v>
      </c>
      <c r="P182" s="13" t="e">
        <f t="shared" si="71"/>
        <v>#VALUE!</v>
      </c>
      <c r="Q182" s="13" t="e">
        <f t="shared" si="72"/>
        <v>#VALUE!</v>
      </c>
      <c r="R182" s="13" t="e">
        <f t="shared" si="73"/>
        <v>#VALUE!</v>
      </c>
      <c r="S182" s="13" t="e">
        <f t="shared" si="74"/>
        <v>#VALUE!</v>
      </c>
      <c r="T182" s="13" t="e">
        <f t="shared" si="75"/>
        <v>#VALUE!</v>
      </c>
      <c r="U182" s="13" t="e">
        <f t="shared" si="76"/>
        <v>#VALUE!</v>
      </c>
      <c r="V182" s="13" t="e">
        <f t="shared" si="77"/>
        <v>#VALUE!</v>
      </c>
      <c r="W182" s="13" t="e">
        <f t="shared" si="78"/>
        <v>#VALUE!</v>
      </c>
      <c r="X182" s="30"/>
    </row>
    <row r="183" spans="1:24">
      <c r="A183" s="1">
        <v>164</v>
      </c>
      <c r="B183" s="13" t="e">
        <f t="shared" si="79"/>
        <v>#VALUE!</v>
      </c>
      <c r="C183" s="13" t="e">
        <f t="shared" si="80"/>
        <v>#VALUE!</v>
      </c>
      <c r="D183" s="13">
        <f t="shared" si="81"/>
        <v>1.374261159522071E-94</v>
      </c>
      <c r="E183" s="13">
        <f t="shared" si="82"/>
        <v>7.2766372903078449E+93</v>
      </c>
      <c r="F183" s="13">
        <f t="shared" si="83"/>
        <v>-6.0975609756097563E-3</v>
      </c>
      <c r="G183" s="13" t="e">
        <f t="shared" si="84"/>
        <v>#VALUE!</v>
      </c>
      <c r="H183" s="13" t="e">
        <f t="shared" si="85"/>
        <v>#VALUE!</v>
      </c>
      <c r="I183" s="13">
        <f t="shared" si="86"/>
        <v>6.0975609756097563E-3</v>
      </c>
      <c r="J183" s="13" t="e">
        <f t="shared" si="87"/>
        <v>#VALUE!</v>
      </c>
      <c r="K183" s="13" t="e">
        <f t="shared" si="88"/>
        <v>#VALUE!</v>
      </c>
      <c r="L183" s="13" t="e">
        <f t="shared" si="67"/>
        <v>#VALUE!</v>
      </c>
      <c r="M183" s="13" t="e">
        <f t="shared" si="68"/>
        <v>#VALUE!</v>
      </c>
      <c r="N183" s="13" t="e">
        <f t="shared" si="69"/>
        <v>#VALUE!</v>
      </c>
      <c r="O183" s="13" t="e">
        <f t="shared" si="70"/>
        <v>#VALUE!</v>
      </c>
      <c r="P183" s="13" t="e">
        <f t="shared" si="71"/>
        <v>#VALUE!</v>
      </c>
      <c r="Q183" s="13" t="e">
        <f t="shared" si="72"/>
        <v>#VALUE!</v>
      </c>
      <c r="R183" s="13" t="e">
        <f t="shared" si="73"/>
        <v>#VALUE!</v>
      </c>
      <c r="S183" s="13" t="e">
        <f t="shared" si="74"/>
        <v>#VALUE!</v>
      </c>
      <c r="T183" s="13" t="e">
        <f t="shared" si="75"/>
        <v>#VALUE!</v>
      </c>
      <c r="U183" s="13" t="e">
        <f t="shared" si="76"/>
        <v>#VALUE!</v>
      </c>
      <c r="V183" s="13" t="e">
        <f t="shared" si="77"/>
        <v>#VALUE!</v>
      </c>
      <c r="W183" s="13" t="e">
        <f t="shared" si="78"/>
        <v>#VALUE!</v>
      </c>
      <c r="X183" s="30"/>
    </row>
    <row r="184" spans="1:24">
      <c r="A184" s="1">
        <v>165</v>
      </c>
      <c r="B184" s="13" t="e">
        <f t="shared" si="79"/>
        <v>#VALUE!</v>
      </c>
      <c r="C184" s="13" t="e">
        <f t="shared" si="80"/>
        <v>#VALUE!</v>
      </c>
      <c r="D184" s="13">
        <f t="shared" si="81"/>
        <v>3.6790901225540036E-95</v>
      </c>
      <c r="E184" s="13">
        <f t="shared" si="82"/>
        <v>2.7180633436231392E+94</v>
      </c>
      <c r="F184" s="13">
        <f t="shared" si="83"/>
        <v>-6.0606060606060606E-3</v>
      </c>
      <c r="G184" s="13" t="e">
        <f t="shared" si="84"/>
        <v>#VALUE!</v>
      </c>
      <c r="H184" s="13" t="e">
        <f t="shared" si="85"/>
        <v>#VALUE!</v>
      </c>
      <c r="I184" s="13">
        <f t="shared" si="86"/>
        <v>6.0606060606060606E-3</v>
      </c>
      <c r="J184" s="13" t="e">
        <f t="shared" si="87"/>
        <v>#VALUE!</v>
      </c>
      <c r="K184" s="13" t="e">
        <f t="shared" si="88"/>
        <v>#VALUE!</v>
      </c>
      <c r="L184" s="13" t="e">
        <f t="shared" si="67"/>
        <v>#VALUE!</v>
      </c>
      <c r="M184" s="13" t="e">
        <f t="shared" si="68"/>
        <v>#VALUE!</v>
      </c>
      <c r="N184" s="13" t="e">
        <f t="shared" si="69"/>
        <v>#VALUE!</v>
      </c>
      <c r="O184" s="13" t="e">
        <f t="shared" si="70"/>
        <v>#VALUE!</v>
      </c>
      <c r="P184" s="13" t="e">
        <f t="shared" si="71"/>
        <v>#VALUE!</v>
      </c>
      <c r="Q184" s="13" t="e">
        <f t="shared" si="72"/>
        <v>#VALUE!</v>
      </c>
      <c r="R184" s="13" t="e">
        <f t="shared" si="73"/>
        <v>#VALUE!</v>
      </c>
      <c r="S184" s="13" t="e">
        <f t="shared" si="74"/>
        <v>#VALUE!</v>
      </c>
      <c r="T184" s="13" t="e">
        <f t="shared" si="75"/>
        <v>#VALUE!</v>
      </c>
      <c r="U184" s="13" t="e">
        <f t="shared" si="76"/>
        <v>#VALUE!</v>
      </c>
      <c r="V184" s="13" t="e">
        <f t="shared" si="77"/>
        <v>#VALUE!</v>
      </c>
      <c r="W184" s="13" t="e">
        <f t="shared" si="78"/>
        <v>#VALUE!</v>
      </c>
      <c r="X184" s="30"/>
    </row>
    <row r="185" spans="1:24">
      <c r="A185" s="1">
        <v>166</v>
      </c>
      <c r="B185" s="13" t="e">
        <f t="shared" si="79"/>
        <v>#VALUE!</v>
      </c>
      <c r="C185" s="13" t="e">
        <f t="shared" si="80"/>
        <v>#VALUE!</v>
      </c>
      <c r="D185" s="13">
        <f t="shared" si="81"/>
        <v>9.8494409422015407E-96</v>
      </c>
      <c r="E185" s="13">
        <f t="shared" si="82"/>
        <v>1.0152860511253349E+95</v>
      </c>
      <c r="F185" s="13">
        <f t="shared" si="83"/>
        <v>-6.024096385542169E-3</v>
      </c>
      <c r="G185" s="13" t="e">
        <f t="shared" si="84"/>
        <v>#VALUE!</v>
      </c>
      <c r="H185" s="13" t="e">
        <f t="shared" si="85"/>
        <v>#VALUE!</v>
      </c>
      <c r="I185" s="13">
        <f t="shared" si="86"/>
        <v>6.024096385542169E-3</v>
      </c>
      <c r="J185" s="13" t="e">
        <f t="shared" si="87"/>
        <v>#VALUE!</v>
      </c>
      <c r="K185" s="13" t="e">
        <f t="shared" si="88"/>
        <v>#VALUE!</v>
      </c>
      <c r="L185" s="13" t="e">
        <f t="shared" si="67"/>
        <v>#VALUE!</v>
      </c>
      <c r="M185" s="13" t="e">
        <f t="shared" si="68"/>
        <v>#VALUE!</v>
      </c>
      <c r="N185" s="13" t="e">
        <f t="shared" si="69"/>
        <v>#VALUE!</v>
      </c>
      <c r="O185" s="13" t="e">
        <f t="shared" si="70"/>
        <v>#VALUE!</v>
      </c>
      <c r="P185" s="13" t="e">
        <f t="shared" si="71"/>
        <v>#VALUE!</v>
      </c>
      <c r="Q185" s="13" t="e">
        <f t="shared" si="72"/>
        <v>#VALUE!</v>
      </c>
      <c r="R185" s="13" t="e">
        <f t="shared" si="73"/>
        <v>#VALUE!</v>
      </c>
      <c r="S185" s="13" t="e">
        <f t="shared" si="74"/>
        <v>#VALUE!</v>
      </c>
      <c r="T185" s="13" t="e">
        <f t="shared" si="75"/>
        <v>#VALUE!</v>
      </c>
      <c r="U185" s="13" t="e">
        <f t="shared" si="76"/>
        <v>#VALUE!</v>
      </c>
      <c r="V185" s="13" t="e">
        <f t="shared" si="77"/>
        <v>#VALUE!</v>
      </c>
      <c r="W185" s="13" t="e">
        <f t="shared" si="78"/>
        <v>#VALUE!</v>
      </c>
      <c r="X185" s="30"/>
    </row>
    <row r="186" spans="1:24">
      <c r="A186" s="1">
        <v>167</v>
      </c>
      <c r="B186" s="13" t="e">
        <f t="shared" si="79"/>
        <v>#VALUE!</v>
      </c>
      <c r="C186" s="13" t="e">
        <f t="shared" si="80"/>
        <v>#VALUE!</v>
      </c>
      <c r="D186" s="13">
        <f t="shared" si="81"/>
        <v>2.6368336638236834E-96</v>
      </c>
      <c r="E186" s="13">
        <f t="shared" si="82"/>
        <v>3.7924273105262769E+95</v>
      </c>
      <c r="F186" s="13">
        <f t="shared" si="83"/>
        <v>-5.9880239520958087E-3</v>
      </c>
      <c r="G186" s="13" t="e">
        <f t="shared" si="84"/>
        <v>#VALUE!</v>
      </c>
      <c r="H186" s="13" t="e">
        <f t="shared" si="85"/>
        <v>#VALUE!</v>
      </c>
      <c r="I186" s="13">
        <f t="shared" si="86"/>
        <v>5.9880239520958087E-3</v>
      </c>
      <c r="J186" s="13" t="e">
        <f t="shared" si="87"/>
        <v>#VALUE!</v>
      </c>
      <c r="K186" s="13" t="e">
        <f t="shared" si="88"/>
        <v>#VALUE!</v>
      </c>
      <c r="L186" s="13" t="e">
        <f t="shared" si="67"/>
        <v>#VALUE!</v>
      </c>
      <c r="M186" s="13" t="e">
        <f t="shared" si="68"/>
        <v>#VALUE!</v>
      </c>
      <c r="N186" s="13" t="e">
        <f t="shared" si="69"/>
        <v>#VALUE!</v>
      </c>
      <c r="O186" s="13" t="e">
        <f t="shared" si="70"/>
        <v>#VALUE!</v>
      </c>
      <c r="P186" s="13" t="e">
        <f t="shared" si="71"/>
        <v>#VALUE!</v>
      </c>
      <c r="Q186" s="13" t="e">
        <f t="shared" si="72"/>
        <v>#VALUE!</v>
      </c>
      <c r="R186" s="13" t="e">
        <f t="shared" si="73"/>
        <v>#VALUE!</v>
      </c>
      <c r="S186" s="13" t="e">
        <f t="shared" si="74"/>
        <v>#VALUE!</v>
      </c>
      <c r="T186" s="13" t="e">
        <f t="shared" si="75"/>
        <v>#VALUE!</v>
      </c>
      <c r="U186" s="13" t="e">
        <f t="shared" si="76"/>
        <v>#VALUE!</v>
      </c>
      <c r="V186" s="13" t="e">
        <f t="shared" si="77"/>
        <v>#VALUE!</v>
      </c>
      <c r="W186" s="13" t="e">
        <f t="shared" si="78"/>
        <v>#VALUE!</v>
      </c>
      <c r="X186" s="30"/>
    </row>
    <row r="187" spans="1:24">
      <c r="A187" s="1">
        <v>168</v>
      </c>
      <c r="B187" s="13" t="e">
        <f t="shared" si="79"/>
        <v>#VALUE!</v>
      </c>
      <c r="C187" s="13" t="e">
        <f t="shared" si="80"/>
        <v>#VALUE!</v>
      </c>
      <c r="D187" s="13">
        <f t="shared" si="81"/>
        <v>7.0591740297494709E-97</v>
      </c>
      <c r="E187" s="13">
        <f t="shared" si="82"/>
        <v>1.4165963266887896E+96</v>
      </c>
      <c r="F187" s="13">
        <f t="shared" si="83"/>
        <v>-5.9523809523809521E-3</v>
      </c>
      <c r="G187" s="13" t="e">
        <f t="shared" si="84"/>
        <v>#VALUE!</v>
      </c>
      <c r="H187" s="13" t="e">
        <f t="shared" si="85"/>
        <v>#VALUE!</v>
      </c>
      <c r="I187" s="13">
        <f t="shared" si="86"/>
        <v>5.9523809523809521E-3</v>
      </c>
      <c r="J187" s="13" t="e">
        <f t="shared" si="87"/>
        <v>#VALUE!</v>
      </c>
      <c r="K187" s="13" t="e">
        <f t="shared" si="88"/>
        <v>#VALUE!</v>
      </c>
      <c r="L187" s="13" t="e">
        <f t="shared" si="67"/>
        <v>#VALUE!</v>
      </c>
      <c r="M187" s="13" t="e">
        <f t="shared" si="68"/>
        <v>#VALUE!</v>
      </c>
      <c r="N187" s="13" t="e">
        <f t="shared" si="69"/>
        <v>#VALUE!</v>
      </c>
      <c r="O187" s="13" t="e">
        <f t="shared" si="70"/>
        <v>#VALUE!</v>
      </c>
      <c r="P187" s="13" t="e">
        <f t="shared" si="71"/>
        <v>#VALUE!</v>
      </c>
      <c r="Q187" s="13" t="e">
        <f t="shared" si="72"/>
        <v>#VALUE!</v>
      </c>
      <c r="R187" s="13" t="e">
        <f t="shared" si="73"/>
        <v>#VALUE!</v>
      </c>
      <c r="S187" s="13" t="e">
        <f t="shared" si="74"/>
        <v>#VALUE!</v>
      </c>
      <c r="T187" s="13" t="e">
        <f t="shared" si="75"/>
        <v>#VALUE!</v>
      </c>
      <c r="U187" s="13" t="e">
        <f t="shared" si="76"/>
        <v>#VALUE!</v>
      </c>
      <c r="V187" s="13" t="e">
        <f t="shared" si="77"/>
        <v>#VALUE!</v>
      </c>
      <c r="W187" s="13" t="e">
        <f t="shared" si="78"/>
        <v>#VALUE!</v>
      </c>
      <c r="X187" s="30"/>
    </row>
    <row r="188" spans="1:24">
      <c r="A188" s="1">
        <v>169</v>
      </c>
      <c r="B188" s="13" t="e">
        <f t="shared" si="79"/>
        <v>#VALUE!</v>
      </c>
      <c r="C188" s="13" t="e">
        <f t="shared" si="80"/>
        <v>#VALUE!</v>
      </c>
      <c r="D188" s="13">
        <f t="shared" si="81"/>
        <v>1.8898400254048053E-97</v>
      </c>
      <c r="E188" s="13">
        <f t="shared" si="82"/>
        <v>5.2914531735870032E+96</v>
      </c>
      <c r="F188" s="13">
        <f t="shared" si="83"/>
        <v>-5.9171597633136093E-3</v>
      </c>
      <c r="G188" s="13" t="e">
        <f t="shared" si="84"/>
        <v>#VALUE!</v>
      </c>
      <c r="H188" s="13" t="e">
        <f t="shared" si="85"/>
        <v>#VALUE!</v>
      </c>
      <c r="I188" s="13">
        <f t="shared" si="86"/>
        <v>5.9171597633136093E-3</v>
      </c>
      <c r="J188" s="13" t="e">
        <f t="shared" si="87"/>
        <v>#VALUE!</v>
      </c>
      <c r="K188" s="13" t="e">
        <f t="shared" si="88"/>
        <v>#VALUE!</v>
      </c>
      <c r="L188" s="13" t="e">
        <f t="shared" si="67"/>
        <v>#VALUE!</v>
      </c>
      <c r="M188" s="13" t="e">
        <f t="shared" si="68"/>
        <v>#VALUE!</v>
      </c>
      <c r="N188" s="13" t="e">
        <f t="shared" si="69"/>
        <v>#VALUE!</v>
      </c>
      <c r="O188" s="13" t="e">
        <f t="shared" si="70"/>
        <v>#VALUE!</v>
      </c>
      <c r="P188" s="13" t="e">
        <f t="shared" si="71"/>
        <v>#VALUE!</v>
      </c>
      <c r="Q188" s="13" t="e">
        <f t="shared" si="72"/>
        <v>#VALUE!</v>
      </c>
      <c r="R188" s="13" t="e">
        <f t="shared" si="73"/>
        <v>#VALUE!</v>
      </c>
      <c r="S188" s="13" t="e">
        <f t="shared" si="74"/>
        <v>#VALUE!</v>
      </c>
      <c r="T188" s="13" t="e">
        <f t="shared" si="75"/>
        <v>#VALUE!</v>
      </c>
      <c r="U188" s="13" t="e">
        <f t="shared" si="76"/>
        <v>#VALUE!</v>
      </c>
      <c r="V188" s="13" t="e">
        <f t="shared" si="77"/>
        <v>#VALUE!</v>
      </c>
      <c r="W188" s="13" t="e">
        <f t="shared" si="78"/>
        <v>#VALUE!</v>
      </c>
      <c r="X188" s="30"/>
    </row>
    <row r="189" spans="1:24">
      <c r="A189" s="1">
        <v>170</v>
      </c>
      <c r="B189" s="13" t="e">
        <f t="shared" si="79"/>
        <v>#VALUE!</v>
      </c>
      <c r="C189" s="13" t="e">
        <f t="shared" si="80"/>
        <v>#VALUE!</v>
      </c>
      <c r="D189" s="13">
        <f t="shared" si="81"/>
        <v>5.0593671533959726E-98</v>
      </c>
      <c r="E189" s="13">
        <f t="shared" si="82"/>
        <v>1.976531786843687E+97</v>
      </c>
      <c r="F189" s="13">
        <f t="shared" si="83"/>
        <v>-5.8823529411764705E-3</v>
      </c>
      <c r="G189" s="13" t="e">
        <f t="shared" si="84"/>
        <v>#VALUE!</v>
      </c>
      <c r="H189" s="13" t="e">
        <f t="shared" si="85"/>
        <v>#VALUE!</v>
      </c>
      <c r="I189" s="13">
        <f t="shared" si="86"/>
        <v>5.8823529411764705E-3</v>
      </c>
      <c r="J189" s="13" t="e">
        <f t="shared" si="87"/>
        <v>#VALUE!</v>
      </c>
      <c r="K189" s="13" t="e">
        <f t="shared" si="88"/>
        <v>#VALUE!</v>
      </c>
      <c r="L189" s="13" t="e">
        <f t="shared" si="67"/>
        <v>#VALUE!</v>
      </c>
      <c r="M189" s="13" t="e">
        <f t="shared" si="68"/>
        <v>#VALUE!</v>
      </c>
      <c r="N189" s="13" t="e">
        <f t="shared" si="69"/>
        <v>#VALUE!</v>
      </c>
      <c r="O189" s="13" t="e">
        <f t="shared" si="70"/>
        <v>#VALUE!</v>
      </c>
      <c r="P189" s="13" t="e">
        <f t="shared" si="71"/>
        <v>#VALUE!</v>
      </c>
      <c r="Q189" s="13" t="e">
        <f t="shared" si="72"/>
        <v>#VALUE!</v>
      </c>
      <c r="R189" s="13" t="e">
        <f t="shared" si="73"/>
        <v>#VALUE!</v>
      </c>
      <c r="S189" s="13" t="e">
        <f t="shared" si="74"/>
        <v>#VALUE!</v>
      </c>
      <c r="T189" s="13" t="e">
        <f t="shared" si="75"/>
        <v>#VALUE!</v>
      </c>
      <c r="U189" s="13" t="e">
        <f t="shared" si="76"/>
        <v>#VALUE!</v>
      </c>
      <c r="V189" s="13" t="e">
        <f t="shared" si="77"/>
        <v>#VALUE!</v>
      </c>
      <c r="W189" s="13" t="e">
        <f t="shared" si="78"/>
        <v>#VALUE!</v>
      </c>
      <c r="X189" s="30"/>
    </row>
    <row r="190" spans="1:24">
      <c r="A190" s="1">
        <v>171</v>
      </c>
      <c r="B190" s="13" t="e">
        <f t="shared" si="79"/>
        <v>#VALUE!</v>
      </c>
      <c r="C190" s="13" t="e">
        <f t="shared" si="80"/>
        <v>#VALUE!</v>
      </c>
      <c r="D190" s="13">
        <f t="shared" si="81"/>
        <v>1.3544636397136237E-98</v>
      </c>
      <c r="E190" s="13">
        <f t="shared" si="82"/>
        <v>7.3829962701060879E+97</v>
      </c>
      <c r="F190" s="13">
        <f t="shared" si="83"/>
        <v>-5.8479532163742687E-3</v>
      </c>
      <c r="G190" s="13" t="e">
        <f t="shared" si="84"/>
        <v>#VALUE!</v>
      </c>
      <c r="H190" s="13" t="e">
        <f t="shared" si="85"/>
        <v>#VALUE!</v>
      </c>
      <c r="I190" s="13">
        <f t="shared" si="86"/>
        <v>5.8479532163742687E-3</v>
      </c>
      <c r="J190" s="13" t="e">
        <f t="shared" si="87"/>
        <v>#VALUE!</v>
      </c>
      <c r="K190" s="13" t="e">
        <f t="shared" si="88"/>
        <v>#VALUE!</v>
      </c>
      <c r="L190" s="13" t="e">
        <f t="shared" si="67"/>
        <v>#VALUE!</v>
      </c>
      <c r="M190" s="13" t="e">
        <f t="shared" si="68"/>
        <v>#VALUE!</v>
      </c>
      <c r="N190" s="13" t="e">
        <f t="shared" si="69"/>
        <v>#VALUE!</v>
      </c>
      <c r="O190" s="13" t="e">
        <f t="shared" si="70"/>
        <v>#VALUE!</v>
      </c>
      <c r="P190" s="13" t="e">
        <f t="shared" si="71"/>
        <v>#VALUE!</v>
      </c>
      <c r="Q190" s="13" t="e">
        <f t="shared" si="72"/>
        <v>#VALUE!</v>
      </c>
      <c r="R190" s="13" t="e">
        <f t="shared" si="73"/>
        <v>#VALUE!</v>
      </c>
      <c r="S190" s="13" t="e">
        <f t="shared" si="74"/>
        <v>#VALUE!</v>
      </c>
      <c r="T190" s="13" t="e">
        <f t="shared" si="75"/>
        <v>#VALUE!</v>
      </c>
      <c r="U190" s="13" t="e">
        <f t="shared" si="76"/>
        <v>#VALUE!</v>
      </c>
      <c r="V190" s="13" t="e">
        <f t="shared" si="77"/>
        <v>#VALUE!</v>
      </c>
      <c r="W190" s="13" t="e">
        <f t="shared" si="78"/>
        <v>#VALUE!</v>
      </c>
      <c r="X190" s="30"/>
    </row>
    <row r="191" spans="1:24">
      <c r="A191" s="1">
        <v>172</v>
      </c>
      <c r="B191" s="13" t="e">
        <f t="shared" si="79"/>
        <v>#VALUE!</v>
      </c>
      <c r="C191" s="13" t="e">
        <f t="shared" si="80"/>
        <v>#VALUE!</v>
      </c>
      <c r="D191" s="13">
        <f t="shared" si="81"/>
        <v>3.6260893817022441E-99</v>
      </c>
      <c r="E191" s="13">
        <f t="shared" si="82"/>
        <v>2.7577919205360471E+98</v>
      </c>
      <c r="F191" s="13">
        <f t="shared" si="83"/>
        <v>-5.8139534883720929E-3</v>
      </c>
      <c r="G191" s="13" t="e">
        <f t="shared" si="84"/>
        <v>#VALUE!</v>
      </c>
      <c r="H191" s="13" t="e">
        <f t="shared" si="85"/>
        <v>#VALUE!</v>
      </c>
      <c r="I191" s="13">
        <f t="shared" si="86"/>
        <v>5.8139534883720929E-3</v>
      </c>
      <c r="J191" s="13" t="e">
        <f t="shared" si="87"/>
        <v>#VALUE!</v>
      </c>
      <c r="K191" s="13" t="e">
        <f t="shared" si="88"/>
        <v>#VALUE!</v>
      </c>
      <c r="L191" s="13" t="e">
        <f t="shared" si="67"/>
        <v>#VALUE!</v>
      </c>
      <c r="M191" s="13" t="e">
        <f t="shared" si="68"/>
        <v>#VALUE!</v>
      </c>
      <c r="N191" s="13" t="e">
        <f t="shared" si="69"/>
        <v>#VALUE!</v>
      </c>
      <c r="O191" s="13" t="e">
        <f t="shared" si="70"/>
        <v>#VALUE!</v>
      </c>
      <c r="P191" s="13" t="e">
        <f t="shared" si="71"/>
        <v>#VALUE!</v>
      </c>
      <c r="Q191" s="13" t="e">
        <f t="shared" si="72"/>
        <v>#VALUE!</v>
      </c>
      <c r="R191" s="13" t="e">
        <f t="shared" si="73"/>
        <v>#VALUE!</v>
      </c>
      <c r="S191" s="13" t="e">
        <f t="shared" si="74"/>
        <v>#VALUE!</v>
      </c>
      <c r="T191" s="13" t="e">
        <f t="shared" si="75"/>
        <v>#VALUE!</v>
      </c>
      <c r="U191" s="13" t="e">
        <f t="shared" si="76"/>
        <v>#VALUE!</v>
      </c>
      <c r="V191" s="13" t="e">
        <f t="shared" si="77"/>
        <v>#VALUE!</v>
      </c>
      <c r="W191" s="13" t="e">
        <f t="shared" si="78"/>
        <v>#VALUE!</v>
      </c>
      <c r="X191" s="30"/>
    </row>
    <row r="192" spans="1:24">
      <c r="A192" s="1">
        <v>173</v>
      </c>
      <c r="B192" s="13" t="e">
        <f t="shared" si="79"/>
        <v>#VALUE!</v>
      </c>
      <c r="C192" s="13" t="e">
        <f t="shared" si="80"/>
        <v>#VALUE!</v>
      </c>
      <c r="D192" s="13">
        <f t="shared" si="81"/>
        <v>9.7075505156226643E-100</v>
      </c>
      <c r="E192" s="13">
        <f t="shared" si="82"/>
        <v>1.0301259812047011E+99</v>
      </c>
      <c r="F192" s="13">
        <f t="shared" si="83"/>
        <v>-5.7803468208092483E-3</v>
      </c>
      <c r="G192" s="13" t="e">
        <f t="shared" si="84"/>
        <v>#VALUE!</v>
      </c>
      <c r="H192" s="13" t="e">
        <f t="shared" si="85"/>
        <v>#VALUE!</v>
      </c>
      <c r="I192" s="13">
        <f t="shared" si="86"/>
        <v>5.7803468208092483E-3</v>
      </c>
      <c r="J192" s="13" t="e">
        <f t="shared" si="87"/>
        <v>#VALUE!</v>
      </c>
      <c r="K192" s="13" t="e">
        <f t="shared" si="88"/>
        <v>#VALUE!</v>
      </c>
      <c r="L192" s="13" t="e">
        <f t="shared" si="67"/>
        <v>#VALUE!</v>
      </c>
      <c r="M192" s="13" t="e">
        <f t="shared" si="68"/>
        <v>#VALUE!</v>
      </c>
      <c r="N192" s="13" t="e">
        <f t="shared" si="69"/>
        <v>#VALUE!</v>
      </c>
      <c r="O192" s="13" t="e">
        <f t="shared" si="70"/>
        <v>#VALUE!</v>
      </c>
      <c r="P192" s="13" t="e">
        <f t="shared" si="71"/>
        <v>#VALUE!</v>
      </c>
      <c r="Q192" s="13" t="e">
        <f t="shared" si="72"/>
        <v>#VALUE!</v>
      </c>
      <c r="R192" s="13" t="e">
        <f t="shared" si="73"/>
        <v>#VALUE!</v>
      </c>
      <c r="S192" s="13" t="e">
        <f t="shared" si="74"/>
        <v>#VALUE!</v>
      </c>
      <c r="T192" s="13" t="e">
        <f t="shared" si="75"/>
        <v>#VALUE!</v>
      </c>
      <c r="U192" s="13" t="e">
        <f t="shared" si="76"/>
        <v>#VALUE!</v>
      </c>
      <c r="V192" s="13" t="e">
        <f t="shared" si="77"/>
        <v>#VALUE!</v>
      </c>
      <c r="W192" s="13" t="e">
        <f t="shared" si="78"/>
        <v>#VALUE!</v>
      </c>
      <c r="X192" s="30"/>
    </row>
    <row r="193" spans="1:24">
      <c r="A193" s="1">
        <v>174</v>
      </c>
      <c r="B193" s="13" t="e">
        <f t="shared" si="79"/>
        <v>#VALUE!</v>
      </c>
      <c r="C193" s="13" t="e">
        <f t="shared" si="80"/>
        <v>#VALUE!</v>
      </c>
      <c r="D193" s="13">
        <f t="shared" si="81"/>
        <v>2.5988476039474914E-100</v>
      </c>
      <c r="E193" s="13">
        <f t="shared" si="82"/>
        <v>3.8478593299624837E+99</v>
      </c>
      <c r="F193" s="13">
        <f t="shared" si="83"/>
        <v>-5.7471264367816091E-3</v>
      </c>
      <c r="G193" s="13" t="e">
        <f t="shared" si="84"/>
        <v>#VALUE!</v>
      </c>
      <c r="H193" s="13" t="e">
        <f t="shared" si="85"/>
        <v>#VALUE!</v>
      </c>
      <c r="I193" s="13">
        <f t="shared" si="86"/>
        <v>5.7471264367816091E-3</v>
      </c>
      <c r="J193" s="13" t="e">
        <f t="shared" si="87"/>
        <v>#VALUE!</v>
      </c>
      <c r="K193" s="13" t="e">
        <f t="shared" si="88"/>
        <v>#VALUE!</v>
      </c>
      <c r="L193" s="13" t="e">
        <f t="shared" si="67"/>
        <v>#VALUE!</v>
      </c>
      <c r="M193" s="13" t="e">
        <f t="shared" si="68"/>
        <v>#VALUE!</v>
      </c>
      <c r="N193" s="13" t="e">
        <f t="shared" si="69"/>
        <v>#VALUE!</v>
      </c>
      <c r="O193" s="13" t="e">
        <f t="shared" si="70"/>
        <v>#VALUE!</v>
      </c>
      <c r="P193" s="13" t="e">
        <f t="shared" si="71"/>
        <v>#VALUE!</v>
      </c>
      <c r="Q193" s="13" t="e">
        <f t="shared" si="72"/>
        <v>#VALUE!</v>
      </c>
      <c r="R193" s="13" t="e">
        <f t="shared" si="73"/>
        <v>#VALUE!</v>
      </c>
      <c r="S193" s="13" t="e">
        <f t="shared" si="74"/>
        <v>#VALUE!</v>
      </c>
      <c r="T193" s="13" t="e">
        <f t="shared" si="75"/>
        <v>#VALUE!</v>
      </c>
      <c r="U193" s="13" t="e">
        <f t="shared" si="76"/>
        <v>#VALUE!</v>
      </c>
      <c r="V193" s="13" t="e">
        <f t="shared" si="77"/>
        <v>#VALUE!</v>
      </c>
      <c r="W193" s="13" t="e">
        <f t="shared" si="78"/>
        <v>#VALUE!</v>
      </c>
      <c r="X193" s="30"/>
    </row>
    <row r="194" spans="1:24">
      <c r="A194" s="1">
        <v>175</v>
      </c>
      <c r="B194" s="13" t="e">
        <f t="shared" si="79"/>
        <v>#VALUE!</v>
      </c>
      <c r="C194" s="13" t="e">
        <f t="shared" si="80"/>
        <v>#VALUE!</v>
      </c>
      <c r="D194" s="13">
        <f t="shared" si="81"/>
        <v>6.9574800127737465E-101</v>
      </c>
      <c r="E194" s="13">
        <f t="shared" si="82"/>
        <v>1.4373020090090476E+100</v>
      </c>
      <c r="F194" s="13">
        <f t="shared" si="83"/>
        <v>-5.7142857142857143E-3</v>
      </c>
      <c r="G194" s="13" t="e">
        <f t="shared" si="84"/>
        <v>#VALUE!</v>
      </c>
      <c r="H194" s="13" t="e">
        <f t="shared" si="85"/>
        <v>#VALUE!</v>
      </c>
      <c r="I194" s="13">
        <f t="shared" si="86"/>
        <v>5.7142857142857143E-3</v>
      </c>
      <c r="J194" s="13" t="e">
        <f t="shared" si="87"/>
        <v>#VALUE!</v>
      </c>
      <c r="K194" s="13" t="e">
        <f t="shared" si="88"/>
        <v>#VALUE!</v>
      </c>
      <c r="L194" s="13" t="e">
        <f t="shared" si="67"/>
        <v>#VALUE!</v>
      </c>
      <c r="M194" s="13" t="e">
        <f t="shared" si="68"/>
        <v>#VALUE!</v>
      </c>
      <c r="N194" s="13" t="e">
        <f t="shared" si="69"/>
        <v>#VALUE!</v>
      </c>
      <c r="O194" s="13" t="e">
        <f t="shared" si="70"/>
        <v>#VALUE!</v>
      </c>
      <c r="P194" s="13" t="e">
        <f t="shared" si="71"/>
        <v>#VALUE!</v>
      </c>
      <c r="Q194" s="13" t="e">
        <f t="shared" si="72"/>
        <v>#VALUE!</v>
      </c>
      <c r="R194" s="13" t="e">
        <f t="shared" si="73"/>
        <v>#VALUE!</v>
      </c>
      <c r="S194" s="13" t="e">
        <f t="shared" si="74"/>
        <v>#VALUE!</v>
      </c>
      <c r="T194" s="13" t="e">
        <f t="shared" si="75"/>
        <v>#VALUE!</v>
      </c>
      <c r="U194" s="13" t="e">
        <f t="shared" si="76"/>
        <v>#VALUE!</v>
      </c>
      <c r="V194" s="13" t="e">
        <f t="shared" si="77"/>
        <v>#VALUE!</v>
      </c>
      <c r="W194" s="13" t="e">
        <f t="shared" si="78"/>
        <v>#VALUE!</v>
      </c>
      <c r="X194" s="30"/>
    </row>
    <row r="195" spans="1:24">
      <c r="A195" s="1">
        <v>176</v>
      </c>
      <c r="B195" s="13" t="e">
        <f t="shared" si="79"/>
        <v>#VALUE!</v>
      </c>
      <c r="C195" s="13" t="e">
        <f t="shared" si="80"/>
        <v>#VALUE!</v>
      </c>
      <c r="D195" s="13">
        <f t="shared" si="81"/>
        <v>1.8626151088898396E-101</v>
      </c>
      <c r="E195" s="13">
        <f t="shared" si="82"/>
        <v>5.3687957067846532E+100</v>
      </c>
      <c r="F195" s="13">
        <f t="shared" si="83"/>
        <v>-5.681818181818182E-3</v>
      </c>
      <c r="G195" s="13" t="e">
        <f t="shared" si="84"/>
        <v>#VALUE!</v>
      </c>
      <c r="H195" s="13" t="e">
        <f t="shared" si="85"/>
        <v>#VALUE!</v>
      </c>
      <c r="I195" s="13">
        <f t="shared" si="86"/>
        <v>5.681818181818182E-3</v>
      </c>
      <c r="J195" s="13" t="e">
        <f t="shared" si="87"/>
        <v>#VALUE!</v>
      </c>
      <c r="K195" s="13" t="e">
        <f t="shared" si="88"/>
        <v>#VALUE!</v>
      </c>
      <c r="L195" s="13" t="e">
        <f t="shared" si="67"/>
        <v>#VALUE!</v>
      </c>
      <c r="M195" s="13" t="e">
        <f t="shared" si="68"/>
        <v>#VALUE!</v>
      </c>
      <c r="N195" s="13" t="e">
        <f t="shared" si="69"/>
        <v>#VALUE!</v>
      </c>
      <c r="O195" s="13" t="e">
        <f t="shared" si="70"/>
        <v>#VALUE!</v>
      </c>
      <c r="P195" s="13" t="e">
        <f t="shared" si="71"/>
        <v>#VALUE!</v>
      </c>
      <c r="Q195" s="13" t="e">
        <f t="shared" si="72"/>
        <v>#VALUE!</v>
      </c>
      <c r="R195" s="13" t="e">
        <f t="shared" si="73"/>
        <v>#VALUE!</v>
      </c>
      <c r="S195" s="13" t="e">
        <f t="shared" si="74"/>
        <v>#VALUE!</v>
      </c>
      <c r="T195" s="13" t="e">
        <f t="shared" si="75"/>
        <v>#VALUE!</v>
      </c>
      <c r="U195" s="13" t="e">
        <f t="shared" si="76"/>
        <v>#VALUE!</v>
      </c>
      <c r="V195" s="13" t="e">
        <f t="shared" si="77"/>
        <v>#VALUE!</v>
      </c>
      <c r="W195" s="13" t="e">
        <f t="shared" si="78"/>
        <v>#VALUE!</v>
      </c>
      <c r="X195" s="30"/>
    </row>
    <row r="196" spans="1:24">
      <c r="A196" s="1">
        <v>177</v>
      </c>
      <c r="B196" s="13" t="e">
        <f t="shared" si="79"/>
        <v>#VALUE!</v>
      </c>
      <c r="C196" s="13" t="e">
        <f t="shared" si="80"/>
        <v>#VALUE!</v>
      </c>
      <c r="D196" s="13">
        <f t="shared" si="81"/>
        <v>4.9864822284720966E-102</v>
      </c>
      <c r="E196" s="13">
        <f t="shared" si="82"/>
        <v>2.0054217666517364E+101</v>
      </c>
      <c r="F196" s="13">
        <f t="shared" si="83"/>
        <v>-5.6497175141242938E-3</v>
      </c>
      <c r="G196" s="13" t="e">
        <f t="shared" si="84"/>
        <v>#VALUE!</v>
      </c>
      <c r="H196" s="13" t="e">
        <f t="shared" si="85"/>
        <v>#VALUE!</v>
      </c>
      <c r="I196" s="13">
        <f t="shared" si="86"/>
        <v>5.6497175141242938E-3</v>
      </c>
      <c r="J196" s="13" t="e">
        <f t="shared" si="87"/>
        <v>#VALUE!</v>
      </c>
      <c r="K196" s="13" t="e">
        <f t="shared" si="88"/>
        <v>#VALUE!</v>
      </c>
      <c r="L196" s="13" t="e">
        <f t="shared" si="67"/>
        <v>#VALUE!</v>
      </c>
      <c r="M196" s="13" t="e">
        <f t="shared" si="68"/>
        <v>#VALUE!</v>
      </c>
      <c r="N196" s="13" t="e">
        <f t="shared" si="69"/>
        <v>#VALUE!</v>
      </c>
      <c r="O196" s="13" t="e">
        <f t="shared" si="70"/>
        <v>#VALUE!</v>
      </c>
      <c r="P196" s="13" t="e">
        <f t="shared" si="71"/>
        <v>#VALUE!</v>
      </c>
      <c r="Q196" s="13" t="e">
        <f t="shared" si="72"/>
        <v>#VALUE!</v>
      </c>
      <c r="R196" s="13" t="e">
        <f t="shared" si="73"/>
        <v>#VALUE!</v>
      </c>
      <c r="S196" s="13" t="e">
        <f t="shared" si="74"/>
        <v>#VALUE!</v>
      </c>
      <c r="T196" s="13" t="e">
        <f t="shared" si="75"/>
        <v>#VALUE!</v>
      </c>
      <c r="U196" s="13" t="e">
        <f t="shared" si="76"/>
        <v>#VALUE!</v>
      </c>
      <c r="V196" s="13" t="e">
        <f t="shared" si="77"/>
        <v>#VALUE!</v>
      </c>
      <c r="W196" s="13" t="e">
        <f t="shared" si="78"/>
        <v>#VALUE!</v>
      </c>
      <c r="X196" s="30"/>
    </row>
    <row r="197" spans="1:24">
      <c r="A197" s="1">
        <v>178</v>
      </c>
      <c r="B197" s="13" t="e">
        <f t="shared" si="79"/>
        <v>#VALUE!</v>
      </c>
      <c r="C197" s="13" t="e">
        <f t="shared" si="80"/>
        <v>#VALUE!</v>
      </c>
      <c r="D197" s="13">
        <f t="shared" si="81"/>
        <v>1.3349513217300244E-102</v>
      </c>
      <c r="E197" s="13">
        <f t="shared" si="82"/>
        <v>7.4909098460912743E+101</v>
      </c>
      <c r="F197" s="13">
        <f t="shared" si="83"/>
        <v>-5.6179775280898875E-3</v>
      </c>
      <c r="G197" s="13" t="e">
        <f t="shared" si="84"/>
        <v>#VALUE!</v>
      </c>
      <c r="H197" s="13" t="e">
        <f t="shared" si="85"/>
        <v>#VALUE!</v>
      </c>
      <c r="I197" s="13">
        <f t="shared" si="86"/>
        <v>5.6179775280898875E-3</v>
      </c>
      <c r="J197" s="13" t="e">
        <f t="shared" si="87"/>
        <v>#VALUE!</v>
      </c>
      <c r="K197" s="13" t="e">
        <f t="shared" si="88"/>
        <v>#VALUE!</v>
      </c>
      <c r="L197" s="13" t="e">
        <f t="shared" si="67"/>
        <v>#VALUE!</v>
      </c>
      <c r="M197" s="13" t="e">
        <f t="shared" si="68"/>
        <v>#VALUE!</v>
      </c>
      <c r="N197" s="13" t="e">
        <f t="shared" si="69"/>
        <v>#VALUE!</v>
      </c>
      <c r="O197" s="13" t="e">
        <f t="shared" si="70"/>
        <v>#VALUE!</v>
      </c>
      <c r="P197" s="13" t="e">
        <f t="shared" si="71"/>
        <v>#VALUE!</v>
      </c>
      <c r="Q197" s="13" t="e">
        <f t="shared" si="72"/>
        <v>#VALUE!</v>
      </c>
      <c r="R197" s="13" t="e">
        <f t="shared" si="73"/>
        <v>#VALUE!</v>
      </c>
      <c r="S197" s="13" t="e">
        <f t="shared" si="74"/>
        <v>#VALUE!</v>
      </c>
      <c r="T197" s="13" t="e">
        <f t="shared" si="75"/>
        <v>#VALUE!</v>
      </c>
      <c r="U197" s="13" t="e">
        <f t="shared" si="76"/>
        <v>#VALUE!</v>
      </c>
      <c r="V197" s="13" t="e">
        <f t="shared" si="77"/>
        <v>#VALUE!</v>
      </c>
      <c r="W197" s="13" t="e">
        <f t="shared" si="78"/>
        <v>#VALUE!</v>
      </c>
      <c r="X197" s="30"/>
    </row>
    <row r="198" spans="1:24">
      <c r="A198" s="1">
        <v>179</v>
      </c>
      <c r="B198" s="13" t="e">
        <f t="shared" si="79"/>
        <v>#VALUE!</v>
      </c>
      <c r="C198" s="13" t="e">
        <f t="shared" si="80"/>
        <v>#VALUE!</v>
      </c>
      <c r="D198" s="13">
        <f t="shared" si="81"/>
        <v>3.5738521661889883E-103</v>
      </c>
      <c r="E198" s="13">
        <f t="shared" si="82"/>
        <v>2.7981011902525325E+102</v>
      </c>
      <c r="F198" s="13">
        <f t="shared" si="83"/>
        <v>-5.5865921787709499E-3</v>
      </c>
      <c r="G198" s="13" t="e">
        <f t="shared" si="84"/>
        <v>#VALUE!</v>
      </c>
      <c r="H198" s="13" t="e">
        <f t="shared" si="85"/>
        <v>#VALUE!</v>
      </c>
      <c r="I198" s="13">
        <f t="shared" si="86"/>
        <v>5.5865921787709499E-3</v>
      </c>
      <c r="J198" s="13" t="e">
        <f t="shared" si="87"/>
        <v>#VALUE!</v>
      </c>
      <c r="K198" s="13" t="e">
        <f t="shared" si="88"/>
        <v>#VALUE!</v>
      </c>
      <c r="L198" s="13" t="e">
        <f t="shared" ref="L198:L219" si="89">F198+G198+I198+J198*EXP(-2*$A198*Leiter_u2)</f>
        <v>#VALUE!</v>
      </c>
      <c r="M198" s="13" t="e">
        <f t="shared" ref="M198:M219" si="90">F198+G198*EXP(2*$A198*Leiter_u1)+I198+J198</f>
        <v>#VALUE!</v>
      </c>
      <c r="N198" s="13" t="e">
        <f t="shared" ref="N198:N219" si="91">H198+K198*EXP(-2*$A198*Leiter_u2)</f>
        <v>#VALUE!</v>
      </c>
      <c r="O198" s="13" t="e">
        <f t="shared" ref="O198:O219" si="92">H198*EXP(2*$A198*Leiter_u1)+K198</f>
        <v>#VALUE!</v>
      </c>
      <c r="P198" s="13" t="e">
        <f t="shared" ref="P198:P219" si="93">(L198*EXP($A198*(Körper_u1+Körper_u2))+((Perm_mü1-1)/(Perm_mü1+1))*M198*EXP(-$A198*(Körper_u1-Körper_u2)))/((Perm_mü2+1)/(Perm_mü2-1)*EXP($A198*(Körper_u1-Körper_u2))-(((Perm_mü1-1)/(Perm_mü1+1))*EXP(-$A198*(Körper_u1-Körper_u2))))</f>
        <v>#VALUE!</v>
      </c>
      <c r="Q198" s="13" t="e">
        <f t="shared" ref="Q198:Q219" si="94">(M198+P198)*((Perm_mü1-1)/(Perm_mü1+1)*EXP(-2*$A198*Körper_u1))</f>
        <v>#VALUE!</v>
      </c>
      <c r="R198" s="13" t="e">
        <f t="shared" ref="R198:R219" si="95">(N198*EXP($A198*(Körper_u1+Körper_u2))+((Perm_mü1-1)/(Perm_mü1+1))*O198*EXP(-$A198*(Körper_u1-Körper_u2)))/((Perm_mü2+1)/(Perm_mü2-1)*EXP($A198*(Körper_u1-Körper_u2))-(((Perm_mü1-1)/(Perm_mü1+1))*EXP(-$A198*(Körper_u1-Körper_u2))))</f>
        <v>#VALUE!</v>
      </c>
      <c r="S198" s="13" t="e">
        <f t="shared" ref="S198:S219" si="96">(O198+R198)*((Perm_mü1-1)/(Perm_mü1+1)*EXP(-2*$A198*Körper_u1))</f>
        <v>#VALUE!</v>
      </c>
      <c r="T198" s="13" t="e">
        <f t="shared" ref="T198:T219" si="97">Strom_1/Metric_h*$A198*((-(I198+J198+P198)*$B198-(K198+R198)*$C198)*$D198+((Q198*$B198+S198*$C198)*$E198))</f>
        <v>#VALUE!</v>
      </c>
      <c r="U198" s="13" t="e">
        <f t="shared" ref="U198:U219" si="98">Strom_1/Metric_h*$A198*((-(I198+J198+P198)*$C198+(K198+R198)*$B198)*$D198+((-Q198*$C198+S198*$B198)*$E198))</f>
        <v>#VALUE!</v>
      </c>
      <c r="V198" s="13" t="e">
        <f t="shared" ref="V198:V219" si="99">KoorK_xu*T198-KoorK_xv*U198</f>
        <v>#VALUE!</v>
      </c>
      <c r="W198" s="13" t="e">
        <f t="shared" ref="W198:W219" si="100">KoorK_yu*T198+KoorK_yv*U198</f>
        <v>#VALUE!</v>
      </c>
      <c r="X198" s="30"/>
    </row>
    <row r="199" spans="1:24">
      <c r="A199" s="1">
        <v>180</v>
      </c>
      <c r="B199" s="13" t="e">
        <f t="shared" si="79"/>
        <v>#VALUE!</v>
      </c>
      <c r="C199" s="13" t="e">
        <f t="shared" si="80"/>
        <v>#VALUE!</v>
      </c>
      <c r="D199" s="13">
        <f t="shared" si="81"/>
        <v>9.5677041536023957E-104</v>
      </c>
      <c r="E199" s="13">
        <f t="shared" si="82"/>
        <v>1.0451828191442184E+103</v>
      </c>
      <c r="F199" s="13">
        <f t="shared" si="83"/>
        <v>-5.5555555555555558E-3</v>
      </c>
      <c r="G199" s="13" t="e">
        <f t="shared" si="84"/>
        <v>#VALUE!</v>
      </c>
      <c r="H199" s="13" t="e">
        <f t="shared" si="85"/>
        <v>#VALUE!</v>
      </c>
      <c r="I199" s="13">
        <f t="shared" si="86"/>
        <v>5.5555555555555558E-3</v>
      </c>
      <c r="J199" s="13" t="e">
        <f t="shared" si="87"/>
        <v>#VALUE!</v>
      </c>
      <c r="K199" s="13" t="e">
        <f t="shared" si="88"/>
        <v>#VALUE!</v>
      </c>
      <c r="L199" s="13" t="e">
        <f t="shared" si="89"/>
        <v>#VALUE!</v>
      </c>
      <c r="M199" s="13" t="e">
        <f t="shared" si="90"/>
        <v>#VALUE!</v>
      </c>
      <c r="N199" s="13" t="e">
        <f t="shared" si="91"/>
        <v>#VALUE!</v>
      </c>
      <c r="O199" s="13" t="e">
        <f t="shared" si="92"/>
        <v>#VALUE!</v>
      </c>
      <c r="P199" s="13" t="e">
        <f t="shared" si="93"/>
        <v>#VALUE!</v>
      </c>
      <c r="Q199" s="13" t="e">
        <f t="shared" si="94"/>
        <v>#VALUE!</v>
      </c>
      <c r="R199" s="13" t="e">
        <f t="shared" si="95"/>
        <v>#VALUE!</v>
      </c>
      <c r="S199" s="13" t="e">
        <f t="shared" si="96"/>
        <v>#VALUE!</v>
      </c>
      <c r="T199" s="13" t="e">
        <f t="shared" si="97"/>
        <v>#VALUE!</v>
      </c>
      <c r="U199" s="13" t="e">
        <f t="shared" si="98"/>
        <v>#VALUE!</v>
      </c>
      <c r="V199" s="13" t="e">
        <f t="shared" si="99"/>
        <v>#VALUE!</v>
      </c>
      <c r="W199" s="13" t="e">
        <f t="shared" si="100"/>
        <v>#VALUE!</v>
      </c>
      <c r="X199" s="30"/>
    </row>
    <row r="200" spans="1:24">
      <c r="A200" s="1">
        <v>181</v>
      </c>
      <c r="B200" s="13" t="e">
        <f t="shared" si="79"/>
        <v>#VALUE!</v>
      </c>
      <c r="C200" s="13" t="e">
        <f t="shared" si="80"/>
        <v>#VALUE!</v>
      </c>
      <c r="D200" s="13">
        <f t="shared" si="81"/>
        <v>2.5614087688600762E-104</v>
      </c>
      <c r="E200" s="13">
        <f t="shared" si="82"/>
        <v>3.9041015715935014E+103</v>
      </c>
      <c r="F200" s="13">
        <f t="shared" si="83"/>
        <v>-5.5248618784530384E-3</v>
      </c>
      <c r="G200" s="13" t="e">
        <f t="shared" si="84"/>
        <v>#VALUE!</v>
      </c>
      <c r="H200" s="13" t="e">
        <f t="shared" si="85"/>
        <v>#VALUE!</v>
      </c>
      <c r="I200" s="13">
        <f t="shared" si="86"/>
        <v>5.5248618784530384E-3</v>
      </c>
      <c r="J200" s="13" t="e">
        <f t="shared" si="87"/>
        <v>#VALUE!</v>
      </c>
      <c r="K200" s="13" t="e">
        <f t="shared" si="88"/>
        <v>#VALUE!</v>
      </c>
      <c r="L200" s="13" t="e">
        <f t="shared" si="89"/>
        <v>#VALUE!</v>
      </c>
      <c r="M200" s="13" t="e">
        <f t="shared" si="90"/>
        <v>#VALUE!</v>
      </c>
      <c r="N200" s="13" t="e">
        <f t="shared" si="91"/>
        <v>#VALUE!</v>
      </c>
      <c r="O200" s="13" t="e">
        <f t="shared" si="92"/>
        <v>#VALUE!</v>
      </c>
      <c r="P200" s="13" t="e">
        <f t="shared" si="93"/>
        <v>#VALUE!</v>
      </c>
      <c r="Q200" s="13" t="e">
        <f t="shared" si="94"/>
        <v>#VALUE!</v>
      </c>
      <c r="R200" s="13" t="e">
        <f t="shared" si="95"/>
        <v>#VALUE!</v>
      </c>
      <c r="S200" s="13" t="e">
        <f t="shared" si="96"/>
        <v>#VALUE!</v>
      </c>
      <c r="T200" s="13" t="e">
        <f t="shared" si="97"/>
        <v>#VALUE!</v>
      </c>
      <c r="U200" s="13" t="e">
        <f t="shared" si="98"/>
        <v>#VALUE!</v>
      </c>
      <c r="V200" s="13" t="e">
        <f t="shared" si="99"/>
        <v>#VALUE!</v>
      </c>
      <c r="W200" s="13" t="e">
        <f t="shared" si="100"/>
        <v>#VALUE!</v>
      </c>
      <c r="X200" s="30"/>
    </row>
    <row r="201" spans="1:24">
      <c r="A201" s="1">
        <v>182</v>
      </c>
      <c r="B201" s="13" t="e">
        <f t="shared" si="79"/>
        <v>#VALUE!</v>
      </c>
      <c r="C201" s="13" t="e">
        <f t="shared" si="80"/>
        <v>#VALUE!</v>
      </c>
      <c r="D201" s="13">
        <f t="shared" si="81"/>
        <v>6.8572509934091398E-105</v>
      </c>
      <c r="E201" s="13">
        <f t="shared" si="82"/>
        <v>1.4583103359657566E+104</v>
      </c>
      <c r="F201" s="13">
        <f t="shared" si="83"/>
        <v>-5.4945054945054949E-3</v>
      </c>
      <c r="G201" s="13" t="e">
        <f t="shared" si="84"/>
        <v>#VALUE!</v>
      </c>
      <c r="H201" s="13" t="e">
        <f t="shared" si="85"/>
        <v>#VALUE!</v>
      </c>
      <c r="I201" s="13">
        <f t="shared" si="86"/>
        <v>5.4945054945054949E-3</v>
      </c>
      <c r="J201" s="13" t="e">
        <f t="shared" si="87"/>
        <v>#VALUE!</v>
      </c>
      <c r="K201" s="13" t="e">
        <f t="shared" si="88"/>
        <v>#VALUE!</v>
      </c>
      <c r="L201" s="13" t="e">
        <f t="shared" si="89"/>
        <v>#VALUE!</v>
      </c>
      <c r="M201" s="13" t="e">
        <f t="shared" si="90"/>
        <v>#VALUE!</v>
      </c>
      <c r="N201" s="13" t="e">
        <f t="shared" si="91"/>
        <v>#VALUE!</v>
      </c>
      <c r="O201" s="13" t="e">
        <f t="shared" si="92"/>
        <v>#VALUE!</v>
      </c>
      <c r="P201" s="13" t="e">
        <f t="shared" si="93"/>
        <v>#VALUE!</v>
      </c>
      <c r="Q201" s="13" t="e">
        <f t="shared" si="94"/>
        <v>#VALUE!</v>
      </c>
      <c r="R201" s="13" t="e">
        <f t="shared" si="95"/>
        <v>#VALUE!</v>
      </c>
      <c r="S201" s="13" t="e">
        <f t="shared" si="96"/>
        <v>#VALUE!</v>
      </c>
      <c r="T201" s="13" t="e">
        <f t="shared" si="97"/>
        <v>#VALUE!</v>
      </c>
      <c r="U201" s="13" t="e">
        <f t="shared" si="98"/>
        <v>#VALUE!</v>
      </c>
      <c r="V201" s="13" t="e">
        <f t="shared" si="99"/>
        <v>#VALUE!</v>
      </c>
      <c r="W201" s="13" t="e">
        <f t="shared" si="100"/>
        <v>#VALUE!</v>
      </c>
      <c r="X201" s="30"/>
    </row>
    <row r="202" spans="1:24">
      <c r="A202" s="1">
        <v>183</v>
      </c>
      <c r="B202" s="13" t="e">
        <f t="shared" si="79"/>
        <v>#VALUE!</v>
      </c>
      <c r="C202" s="13" t="e">
        <f t="shared" si="80"/>
        <v>#VALUE!</v>
      </c>
      <c r="D202" s="13">
        <f t="shared" si="81"/>
        <v>1.8357823928093998E-105</v>
      </c>
      <c r="E202" s="13">
        <f t="shared" si="82"/>
        <v>5.4472687172342057E+104</v>
      </c>
      <c r="F202" s="13">
        <f t="shared" si="83"/>
        <v>-5.4644808743169399E-3</v>
      </c>
      <c r="G202" s="13" t="e">
        <f t="shared" si="84"/>
        <v>#VALUE!</v>
      </c>
      <c r="H202" s="13" t="e">
        <f t="shared" si="85"/>
        <v>#VALUE!</v>
      </c>
      <c r="I202" s="13">
        <f t="shared" si="86"/>
        <v>5.4644808743169399E-3</v>
      </c>
      <c r="J202" s="13" t="e">
        <f t="shared" si="87"/>
        <v>#VALUE!</v>
      </c>
      <c r="K202" s="13" t="e">
        <f t="shared" si="88"/>
        <v>#VALUE!</v>
      </c>
      <c r="L202" s="13" t="e">
        <f t="shared" si="89"/>
        <v>#VALUE!</v>
      </c>
      <c r="M202" s="13" t="e">
        <f t="shared" si="90"/>
        <v>#VALUE!</v>
      </c>
      <c r="N202" s="13" t="e">
        <f t="shared" si="91"/>
        <v>#VALUE!</v>
      </c>
      <c r="O202" s="13" t="e">
        <f t="shared" si="92"/>
        <v>#VALUE!</v>
      </c>
      <c r="P202" s="13" t="e">
        <f t="shared" si="93"/>
        <v>#VALUE!</v>
      </c>
      <c r="Q202" s="13" t="e">
        <f t="shared" si="94"/>
        <v>#VALUE!</v>
      </c>
      <c r="R202" s="13" t="e">
        <f t="shared" si="95"/>
        <v>#VALUE!</v>
      </c>
      <c r="S202" s="13" t="e">
        <f t="shared" si="96"/>
        <v>#VALUE!</v>
      </c>
      <c r="T202" s="13" t="e">
        <f t="shared" si="97"/>
        <v>#VALUE!</v>
      </c>
      <c r="U202" s="13" t="e">
        <f t="shared" si="98"/>
        <v>#VALUE!</v>
      </c>
      <c r="V202" s="13" t="e">
        <f t="shared" si="99"/>
        <v>#VALUE!</v>
      </c>
      <c r="W202" s="13" t="e">
        <f t="shared" si="100"/>
        <v>#VALUE!</v>
      </c>
      <c r="X202" s="30"/>
    </row>
    <row r="203" spans="1:24">
      <c r="A203" s="1">
        <v>184</v>
      </c>
      <c r="B203" s="13" t="e">
        <f t="shared" si="79"/>
        <v>#VALUE!</v>
      </c>
      <c r="C203" s="13" t="e">
        <f t="shared" si="80"/>
        <v>#VALUE!</v>
      </c>
      <c r="D203" s="13">
        <f t="shared" si="81"/>
        <v>4.9146472791914379E-106</v>
      </c>
      <c r="E203" s="13">
        <f t="shared" si="82"/>
        <v>2.0347340168927056E+105</v>
      </c>
      <c r="F203" s="13">
        <f t="shared" si="83"/>
        <v>-5.434782608695652E-3</v>
      </c>
      <c r="G203" s="13" t="e">
        <f t="shared" si="84"/>
        <v>#VALUE!</v>
      </c>
      <c r="H203" s="13" t="e">
        <f t="shared" si="85"/>
        <v>#VALUE!</v>
      </c>
      <c r="I203" s="13">
        <f t="shared" si="86"/>
        <v>5.434782608695652E-3</v>
      </c>
      <c r="J203" s="13" t="e">
        <f t="shared" si="87"/>
        <v>#VALUE!</v>
      </c>
      <c r="K203" s="13" t="e">
        <f t="shared" si="88"/>
        <v>#VALUE!</v>
      </c>
      <c r="L203" s="13" t="e">
        <f t="shared" si="89"/>
        <v>#VALUE!</v>
      </c>
      <c r="M203" s="13" t="e">
        <f t="shared" si="90"/>
        <v>#VALUE!</v>
      </c>
      <c r="N203" s="13" t="e">
        <f t="shared" si="91"/>
        <v>#VALUE!</v>
      </c>
      <c r="O203" s="13" t="e">
        <f t="shared" si="92"/>
        <v>#VALUE!</v>
      </c>
      <c r="P203" s="13" t="e">
        <f t="shared" si="93"/>
        <v>#VALUE!</v>
      </c>
      <c r="Q203" s="13" t="e">
        <f t="shared" si="94"/>
        <v>#VALUE!</v>
      </c>
      <c r="R203" s="13" t="e">
        <f t="shared" si="95"/>
        <v>#VALUE!</v>
      </c>
      <c r="S203" s="13" t="e">
        <f t="shared" si="96"/>
        <v>#VALUE!</v>
      </c>
      <c r="T203" s="13" t="e">
        <f t="shared" si="97"/>
        <v>#VALUE!</v>
      </c>
      <c r="U203" s="13" t="e">
        <f t="shared" si="98"/>
        <v>#VALUE!</v>
      </c>
      <c r="V203" s="13" t="e">
        <f t="shared" si="99"/>
        <v>#VALUE!</v>
      </c>
      <c r="W203" s="13" t="e">
        <f t="shared" si="100"/>
        <v>#VALUE!</v>
      </c>
      <c r="X203" s="30"/>
    </row>
    <row r="204" spans="1:24">
      <c r="A204" s="1">
        <v>185</v>
      </c>
      <c r="B204" s="13" t="e">
        <f t="shared" si="79"/>
        <v>#VALUE!</v>
      </c>
      <c r="C204" s="13" t="e">
        <f t="shared" si="80"/>
        <v>#VALUE!</v>
      </c>
      <c r="D204" s="13">
        <f t="shared" si="81"/>
        <v>1.3157200969718027E-106</v>
      </c>
      <c r="E204" s="13">
        <f t="shared" si="82"/>
        <v>7.6004007410204592E+105</v>
      </c>
      <c r="F204" s="13">
        <f t="shared" si="83"/>
        <v>-5.4054054054054057E-3</v>
      </c>
      <c r="G204" s="13" t="e">
        <f t="shared" si="84"/>
        <v>#VALUE!</v>
      </c>
      <c r="H204" s="13" t="e">
        <f t="shared" si="85"/>
        <v>#VALUE!</v>
      </c>
      <c r="I204" s="13">
        <f t="shared" si="86"/>
        <v>5.4054054054054057E-3</v>
      </c>
      <c r="J204" s="13" t="e">
        <f t="shared" si="87"/>
        <v>#VALUE!</v>
      </c>
      <c r="K204" s="13" t="e">
        <f t="shared" si="88"/>
        <v>#VALUE!</v>
      </c>
      <c r="L204" s="13" t="e">
        <f t="shared" si="89"/>
        <v>#VALUE!</v>
      </c>
      <c r="M204" s="13" t="e">
        <f t="shared" si="90"/>
        <v>#VALUE!</v>
      </c>
      <c r="N204" s="13" t="e">
        <f t="shared" si="91"/>
        <v>#VALUE!</v>
      </c>
      <c r="O204" s="13" t="e">
        <f t="shared" si="92"/>
        <v>#VALUE!</v>
      </c>
      <c r="P204" s="13" t="e">
        <f t="shared" si="93"/>
        <v>#VALUE!</v>
      </c>
      <c r="Q204" s="13" t="e">
        <f t="shared" si="94"/>
        <v>#VALUE!</v>
      </c>
      <c r="R204" s="13" t="e">
        <f t="shared" si="95"/>
        <v>#VALUE!</v>
      </c>
      <c r="S204" s="13" t="e">
        <f t="shared" si="96"/>
        <v>#VALUE!</v>
      </c>
      <c r="T204" s="13" t="e">
        <f t="shared" si="97"/>
        <v>#VALUE!</v>
      </c>
      <c r="U204" s="13" t="e">
        <f t="shared" si="98"/>
        <v>#VALUE!</v>
      </c>
      <c r="V204" s="13" t="e">
        <f t="shared" si="99"/>
        <v>#VALUE!</v>
      </c>
      <c r="W204" s="13" t="e">
        <f t="shared" si="100"/>
        <v>#VALUE!</v>
      </c>
      <c r="X204" s="30"/>
    </row>
    <row r="205" spans="1:24">
      <c r="A205" s="1">
        <v>186</v>
      </c>
      <c r="B205" s="13" t="e">
        <f t="shared" si="79"/>
        <v>#VALUE!</v>
      </c>
      <c r="C205" s="13" t="e">
        <f t="shared" si="80"/>
        <v>#VALUE!</v>
      </c>
      <c r="D205" s="13">
        <f t="shared" si="81"/>
        <v>3.5223674767160405E-107</v>
      </c>
      <c r="E205" s="13">
        <f t="shared" si="82"/>
        <v>2.8389996404699829E+106</v>
      </c>
      <c r="F205" s="13">
        <f t="shared" si="83"/>
        <v>-5.3763440860215058E-3</v>
      </c>
      <c r="G205" s="13" t="e">
        <f t="shared" si="84"/>
        <v>#VALUE!</v>
      </c>
      <c r="H205" s="13" t="e">
        <f t="shared" si="85"/>
        <v>#VALUE!</v>
      </c>
      <c r="I205" s="13">
        <f t="shared" si="86"/>
        <v>5.3763440860215058E-3</v>
      </c>
      <c r="J205" s="13" t="e">
        <f t="shared" si="87"/>
        <v>#VALUE!</v>
      </c>
      <c r="K205" s="13" t="e">
        <f t="shared" si="88"/>
        <v>#VALUE!</v>
      </c>
      <c r="L205" s="13" t="e">
        <f t="shared" si="89"/>
        <v>#VALUE!</v>
      </c>
      <c r="M205" s="13" t="e">
        <f t="shared" si="90"/>
        <v>#VALUE!</v>
      </c>
      <c r="N205" s="13" t="e">
        <f t="shared" si="91"/>
        <v>#VALUE!</v>
      </c>
      <c r="O205" s="13" t="e">
        <f t="shared" si="92"/>
        <v>#VALUE!</v>
      </c>
      <c r="P205" s="13" t="e">
        <f t="shared" si="93"/>
        <v>#VALUE!</v>
      </c>
      <c r="Q205" s="13" t="e">
        <f t="shared" si="94"/>
        <v>#VALUE!</v>
      </c>
      <c r="R205" s="13" t="e">
        <f t="shared" si="95"/>
        <v>#VALUE!</v>
      </c>
      <c r="S205" s="13" t="e">
        <f t="shared" si="96"/>
        <v>#VALUE!</v>
      </c>
      <c r="T205" s="13" t="e">
        <f t="shared" si="97"/>
        <v>#VALUE!</v>
      </c>
      <c r="U205" s="13" t="e">
        <f t="shared" si="98"/>
        <v>#VALUE!</v>
      </c>
      <c r="V205" s="13" t="e">
        <f t="shared" si="99"/>
        <v>#VALUE!</v>
      </c>
      <c r="W205" s="13" t="e">
        <f t="shared" si="100"/>
        <v>#VALUE!</v>
      </c>
      <c r="X205" s="30"/>
    </row>
    <row r="206" spans="1:24">
      <c r="A206" s="1">
        <v>187</v>
      </c>
      <c r="B206" s="13" t="e">
        <f t="shared" si="79"/>
        <v>#VALUE!</v>
      </c>
      <c r="C206" s="13" t="e">
        <f t="shared" si="80"/>
        <v>#VALUE!</v>
      </c>
      <c r="D206" s="13">
        <f t="shared" si="81"/>
        <v>9.4298724094758411E-108</v>
      </c>
      <c r="E206" s="13">
        <f t="shared" si="82"/>
        <v>1.0604597353778883E+107</v>
      </c>
      <c r="F206" s="13">
        <f t="shared" si="83"/>
        <v>-5.3475935828877002E-3</v>
      </c>
      <c r="G206" s="13" t="e">
        <f t="shared" si="84"/>
        <v>#VALUE!</v>
      </c>
      <c r="H206" s="13" t="e">
        <f t="shared" si="85"/>
        <v>#VALUE!</v>
      </c>
      <c r="I206" s="13">
        <f t="shared" si="86"/>
        <v>5.3475935828877002E-3</v>
      </c>
      <c r="J206" s="13" t="e">
        <f t="shared" si="87"/>
        <v>#VALUE!</v>
      </c>
      <c r="K206" s="13" t="e">
        <f t="shared" si="88"/>
        <v>#VALUE!</v>
      </c>
      <c r="L206" s="13" t="e">
        <f t="shared" si="89"/>
        <v>#VALUE!</v>
      </c>
      <c r="M206" s="13" t="e">
        <f t="shared" si="90"/>
        <v>#VALUE!</v>
      </c>
      <c r="N206" s="13" t="e">
        <f t="shared" si="91"/>
        <v>#VALUE!</v>
      </c>
      <c r="O206" s="13" t="e">
        <f t="shared" si="92"/>
        <v>#VALUE!</v>
      </c>
      <c r="P206" s="13" t="e">
        <f t="shared" si="93"/>
        <v>#VALUE!</v>
      </c>
      <c r="Q206" s="13" t="e">
        <f t="shared" si="94"/>
        <v>#VALUE!</v>
      </c>
      <c r="R206" s="13" t="e">
        <f t="shared" si="95"/>
        <v>#VALUE!</v>
      </c>
      <c r="S206" s="13" t="e">
        <f t="shared" si="96"/>
        <v>#VALUE!</v>
      </c>
      <c r="T206" s="13" t="e">
        <f t="shared" si="97"/>
        <v>#VALUE!</v>
      </c>
      <c r="U206" s="13" t="e">
        <f t="shared" si="98"/>
        <v>#VALUE!</v>
      </c>
      <c r="V206" s="13" t="e">
        <f t="shared" si="99"/>
        <v>#VALUE!</v>
      </c>
      <c r="W206" s="13" t="e">
        <f t="shared" si="100"/>
        <v>#VALUE!</v>
      </c>
      <c r="X206" s="30"/>
    </row>
    <row r="207" spans="1:24">
      <c r="A207" s="1">
        <v>188</v>
      </c>
      <c r="B207" s="13" t="e">
        <f t="shared" si="79"/>
        <v>#VALUE!</v>
      </c>
      <c r="C207" s="13" t="e">
        <f t="shared" si="80"/>
        <v>#VALUE!</v>
      </c>
      <c r="D207" s="13">
        <f t="shared" si="81"/>
        <v>2.5245092752757026E-108</v>
      </c>
      <c r="E207" s="13">
        <f t="shared" si="82"/>
        <v>3.9611658780330273E+107</v>
      </c>
      <c r="F207" s="13">
        <f t="shared" si="83"/>
        <v>-5.3191489361702126E-3</v>
      </c>
      <c r="G207" s="13" t="e">
        <f t="shared" si="84"/>
        <v>#VALUE!</v>
      </c>
      <c r="H207" s="13" t="e">
        <f t="shared" si="85"/>
        <v>#VALUE!</v>
      </c>
      <c r="I207" s="13">
        <f t="shared" si="86"/>
        <v>5.3191489361702126E-3</v>
      </c>
      <c r="J207" s="13" t="e">
        <f t="shared" si="87"/>
        <v>#VALUE!</v>
      </c>
      <c r="K207" s="13" t="e">
        <f t="shared" si="88"/>
        <v>#VALUE!</v>
      </c>
      <c r="L207" s="13" t="e">
        <f t="shared" si="89"/>
        <v>#VALUE!</v>
      </c>
      <c r="M207" s="13" t="e">
        <f t="shared" si="90"/>
        <v>#VALUE!</v>
      </c>
      <c r="N207" s="13" t="e">
        <f t="shared" si="91"/>
        <v>#VALUE!</v>
      </c>
      <c r="O207" s="13" t="e">
        <f t="shared" si="92"/>
        <v>#VALUE!</v>
      </c>
      <c r="P207" s="13" t="e">
        <f t="shared" si="93"/>
        <v>#VALUE!</v>
      </c>
      <c r="Q207" s="13" t="e">
        <f t="shared" si="94"/>
        <v>#VALUE!</v>
      </c>
      <c r="R207" s="13" t="e">
        <f t="shared" si="95"/>
        <v>#VALUE!</v>
      </c>
      <c r="S207" s="13" t="e">
        <f t="shared" si="96"/>
        <v>#VALUE!</v>
      </c>
      <c r="T207" s="13" t="e">
        <f t="shared" si="97"/>
        <v>#VALUE!</v>
      </c>
      <c r="U207" s="13" t="e">
        <f t="shared" si="98"/>
        <v>#VALUE!</v>
      </c>
      <c r="V207" s="13" t="e">
        <f t="shared" si="99"/>
        <v>#VALUE!</v>
      </c>
      <c r="W207" s="13" t="e">
        <f t="shared" si="100"/>
        <v>#VALUE!</v>
      </c>
      <c r="X207" s="30"/>
    </row>
    <row r="208" spans="1:24">
      <c r="A208" s="1">
        <v>189</v>
      </c>
      <c r="B208" s="13" t="e">
        <f t="shared" si="79"/>
        <v>#VALUE!</v>
      </c>
      <c r="C208" s="13" t="e">
        <f t="shared" si="80"/>
        <v>#VALUE!</v>
      </c>
      <c r="D208" s="13">
        <f t="shared" si="81"/>
        <v>6.7584658669918361E-109</v>
      </c>
      <c r="E208" s="13">
        <f t="shared" si="82"/>
        <v>1.4796257311647794E+108</v>
      </c>
      <c r="F208" s="13">
        <f t="shared" si="83"/>
        <v>-5.2910052910052907E-3</v>
      </c>
      <c r="G208" s="13" t="e">
        <f t="shared" si="84"/>
        <v>#VALUE!</v>
      </c>
      <c r="H208" s="13" t="e">
        <f t="shared" si="85"/>
        <v>#VALUE!</v>
      </c>
      <c r="I208" s="13">
        <f t="shared" si="86"/>
        <v>5.2910052910052907E-3</v>
      </c>
      <c r="J208" s="13" t="e">
        <f t="shared" si="87"/>
        <v>#VALUE!</v>
      </c>
      <c r="K208" s="13" t="e">
        <f t="shared" si="88"/>
        <v>#VALUE!</v>
      </c>
      <c r="L208" s="13" t="e">
        <f t="shared" si="89"/>
        <v>#VALUE!</v>
      </c>
      <c r="M208" s="13" t="e">
        <f t="shared" si="90"/>
        <v>#VALUE!</v>
      </c>
      <c r="N208" s="13" t="e">
        <f t="shared" si="91"/>
        <v>#VALUE!</v>
      </c>
      <c r="O208" s="13" t="e">
        <f t="shared" si="92"/>
        <v>#VALUE!</v>
      </c>
      <c r="P208" s="13" t="e">
        <f t="shared" si="93"/>
        <v>#VALUE!</v>
      </c>
      <c r="Q208" s="13" t="e">
        <f t="shared" si="94"/>
        <v>#VALUE!</v>
      </c>
      <c r="R208" s="13" t="e">
        <f t="shared" si="95"/>
        <v>#VALUE!</v>
      </c>
      <c r="S208" s="13" t="e">
        <f t="shared" si="96"/>
        <v>#VALUE!</v>
      </c>
      <c r="T208" s="13" t="e">
        <f t="shared" si="97"/>
        <v>#VALUE!</v>
      </c>
      <c r="U208" s="13" t="e">
        <f t="shared" si="98"/>
        <v>#VALUE!</v>
      </c>
      <c r="V208" s="13" t="e">
        <f t="shared" si="99"/>
        <v>#VALUE!</v>
      </c>
      <c r="W208" s="13" t="e">
        <f t="shared" si="100"/>
        <v>#VALUE!</v>
      </c>
      <c r="X208" s="30"/>
    </row>
    <row r="209" spans="1:24">
      <c r="A209" s="1">
        <v>190</v>
      </c>
      <c r="B209" s="13" t="e">
        <f t="shared" si="79"/>
        <v>#VALUE!</v>
      </c>
      <c r="C209" s="13" t="e">
        <f t="shared" si="80"/>
        <v>#VALUE!</v>
      </c>
      <c r="D209" s="13">
        <f t="shared" si="81"/>
        <v>1.809336227148804E-109</v>
      </c>
      <c r="E209" s="13">
        <f t="shared" si="82"/>
        <v>5.5268887285577889E+108</v>
      </c>
      <c r="F209" s="13">
        <f t="shared" si="83"/>
        <v>-5.263157894736842E-3</v>
      </c>
      <c r="G209" s="13" t="e">
        <f t="shared" si="84"/>
        <v>#VALUE!</v>
      </c>
      <c r="H209" s="13" t="e">
        <f t="shared" si="85"/>
        <v>#VALUE!</v>
      </c>
      <c r="I209" s="13">
        <f t="shared" si="86"/>
        <v>5.263157894736842E-3</v>
      </c>
      <c r="J209" s="13" t="e">
        <f t="shared" si="87"/>
        <v>#VALUE!</v>
      </c>
      <c r="K209" s="13" t="e">
        <f t="shared" si="88"/>
        <v>#VALUE!</v>
      </c>
      <c r="L209" s="13" t="e">
        <f t="shared" si="89"/>
        <v>#VALUE!</v>
      </c>
      <c r="M209" s="13" t="e">
        <f t="shared" si="90"/>
        <v>#VALUE!</v>
      </c>
      <c r="N209" s="13" t="e">
        <f t="shared" si="91"/>
        <v>#VALUE!</v>
      </c>
      <c r="O209" s="13" t="e">
        <f t="shared" si="92"/>
        <v>#VALUE!</v>
      </c>
      <c r="P209" s="13" t="e">
        <f t="shared" si="93"/>
        <v>#VALUE!</v>
      </c>
      <c r="Q209" s="13" t="e">
        <f t="shared" si="94"/>
        <v>#VALUE!</v>
      </c>
      <c r="R209" s="13" t="e">
        <f t="shared" si="95"/>
        <v>#VALUE!</v>
      </c>
      <c r="S209" s="13" t="e">
        <f t="shared" si="96"/>
        <v>#VALUE!</v>
      </c>
      <c r="T209" s="13" t="e">
        <f t="shared" si="97"/>
        <v>#VALUE!</v>
      </c>
      <c r="U209" s="13" t="e">
        <f t="shared" si="98"/>
        <v>#VALUE!</v>
      </c>
      <c r="V209" s="13" t="e">
        <f t="shared" si="99"/>
        <v>#VALUE!</v>
      </c>
      <c r="W209" s="13" t="e">
        <f t="shared" si="100"/>
        <v>#VALUE!</v>
      </c>
      <c r="X209" s="30"/>
    </row>
    <row r="210" spans="1:24">
      <c r="A210" s="1">
        <v>191</v>
      </c>
      <c r="B210" s="13" t="e">
        <f t="shared" si="79"/>
        <v>#VALUE!</v>
      </c>
      <c r="C210" s="13" t="e">
        <f t="shared" si="80"/>
        <v>#VALUE!</v>
      </c>
      <c r="D210" s="13">
        <f t="shared" si="81"/>
        <v>4.8438471796707966E-110</v>
      </c>
      <c r="E210" s="13">
        <f t="shared" si="82"/>
        <v>2.0644747096830646E+109</v>
      </c>
      <c r="F210" s="13">
        <f t="shared" si="83"/>
        <v>-5.235602094240838E-3</v>
      </c>
      <c r="G210" s="13" t="e">
        <f t="shared" si="84"/>
        <v>#VALUE!</v>
      </c>
      <c r="H210" s="13" t="e">
        <f t="shared" si="85"/>
        <v>#VALUE!</v>
      </c>
      <c r="I210" s="13">
        <f t="shared" si="86"/>
        <v>5.235602094240838E-3</v>
      </c>
      <c r="J210" s="13" t="e">
        <f t="shared" si="87"/>
        <v>#VALUE!</v>
      </c>
      <c r="K210" s="13" t="e">
        <f t="shared" si="88"/>
        <v>#VALUE!</v>
      </c>
      <c r="L210" s="13" t="e">
        <f t="shared" si="89"/>
        <v>#VALUE!</v>
      </c>
      <c r="M210" s="13" t="e">
        <f t="shared" si="90"/>
        <v>#VALUE!</v>
      </c>
      <c r="N210" s="13" t="e">
        <f t="shared" si="91"/>
        <v>#VALUE!</v>
      </c>
      <c r="O210" s="13" t="e">
        <f t="shared" si="92"/>
        <v>#VALUE!</v>
      </c>
      <c r="P210" s="13" t="e">
        <f t="shared" si="93"/>
        <v>#VALUE!</v>
      </c>
      <c r="Q210" s="13" t="e">
        <f t="shared" si="94"/>
        <v>#VALUE!</v>
      </c>
      <c r="R210" s="13" t="e">
        <f t="shared" si="95"/>
        <v>#VALUE!</v>
      </c>
      <c r="S210" s="13" t="e">
        <f t="shared" si="96"/>
        <v>#VALUE!</v>
      </c>
      <c r="T210" s="13" t="e">
        <f t="shared" si="97"/>
        <v>#VALUE!</v>
      </c>
      <c r="U210" s="13" t="e">
        <f t="shared" si="98"/>
        <v>#VALUE!</v>
      </c>
      <c r="V210" s="13" t="e">
        <f t="shared" si="99"/>
        <v>#VALUE!</v>
      </c>
      <c r="W210" s="13" t="e">
        <f t="shared" si="100"/>
        <v>#VALUE!</v>
      </c>
      <c r="X210" s="30"/>
    </row>
    <row r="211" spans="1:24">
      <c r="A211" s="1">
        <v>192</v>
      </c>
      <c r="B211" s="13" t="e">
        <f t="shared" si="79"/>
        <v>#VALUE!</v>
      </c>
      <c r="C211" s="13" t="e">
        <f t="shared" si="80"/>
        <v>#VALUE!</v>
      </c>
      <c r="D211" s="13">
        <f t="shared" si="81"/>
        <v>1.2967659160275628E-110</v>
      </c>
      <c r="E211" s="13">
        <f t="shared" si="82"/>
        <v>7.7114920097787716E+109</v>
      </c>
      <c r="F211" s="13">
        <f t="shared" si="83"/>
        <v>-5.208333333333333E-3</v>
      </c>
      <c r="G211" s="13" t="e">
        <f t="shared" si="84"/>
        <v>#VALUE!</v>
      </c>
      <c r="H211" s="13" t="e">
        <f t="shared" si="85"/>
        <v>#VALUE!</v>
      </c>
      <c r="I211" s="13">
        <f t="shared" si="86"/>
        <v>5.208333333333333E-3</v>
      </c>
      <c r="J211" s="13" t="e">
        <f t="shared" si="87"/>
        <v>#VALUE!</v>
      </c>
      <c r="K211" s="13" t="e">
        <f t="shared" si="88"/>
        <v>#VALUE!</v>
      </c>
      <c r="L211" s="13" t="e">
        <f t="shared" si="89"/>
        <v>#VALUE!</v>
      </c>
      <c r="M211" s="13" t="e">
        <f t="shared" si="90"/>
        <v>#VALUE!</v>
      </c>
      <c r="N211" s="13" t="e">
        <f t="shared" si="91"/>
        <v>#VALUE!</v>
      </c>
      <c r="O211" s="13" t="e">
        <f t="shared" si="92"/>
        <v>#VALUE!</v>
      </c>
      <c r="P211" s="13" t="e">
        <f t="shared" si="93"/>
        <v>#VALUE!</v>
      </c>
      <c r="Q211" s="13" t="e">
        <f t="shared" si="94"/>
        <v>#VALUE!</v>
      </c>
      <c r="R211" s="13" t="e">
        <f t="shared" si="95"/>
        <v>#VALUE!</v>
      </c>
      <c r="S211" s="13" t="e">
        <f t="shared" si="96"/>
        <v>#VALUE!</v>
      </c>
      <c r="T211" s="13" t="e">
        <f t="shared" si="97"/>
        <v>#VALUE!</v>
      </c>
      <c r="U211" s="13" t="e">
        <f t="shared" si="98"/>
        <v>#VALUE!</v>
      </c>
      <c r="V211" s="13" t="e">
        <f t="shared" si="99"/>
        <v>#VALUE!</v>
      </c>
      <c r="W211" s="13" t="e">
        <f t="shared" si="100"/>
        <v>#VALUE!</v>
      </c>
      <c r="X211" s="30"/>
    </row>
    <row r="212" spans="1:24">
      <c r="A212" s="1">
        <v>193</v>
      </c>
      <c r="B212" s="13" t="e">
        <f t="shared" si="79"/>
        <v>#VALUE!</v>
      </c>
      <c r="C212" s="13" t="e">
        <f t="shared" si="80"/>
        <v>#VALUE!</v>
      </c>
      <c r="D212" s="13">
        <f t="shared" si="81"/>
        <v>3.4716244724408064E-111</v>
      </c>
      <c r="E212" s="13">
        <f t="shared" si="82"/>
        <v>2.8804958829459071E+110</v>
      </c>
      <c r="F212" s="13">
        <f t="shared" si="83"/>
        <v>-5.1813471502590676E-3</v>
      </c>
      <c r="G212" s="13" t="e">
        <f t="shared" si="84"/>
        <v>#VALUE!</v>
      </c>
      <c r="H212" s="13" t="e">
        <f t="shared" si="85"/>
        <v>#VALUE!</v>
      </c>
      <c r="I212" s="13">
        <f t="shared" si="86"/>
        <v>5.1813471502590676E-3</v>
      </c>
      <c r="J212" s="13" t="e">
        <f t="shared" si="87"/>
        <v>#VALUE!</v>
      </c>
      <c r="K212" s="13" t="e">
        <f t="shared" si="88"/>
        <v>#VALUE!</v>
      </c>
      <c r="L212" s="13" t="e">
        <f t="shared" si="89"/>
        <v>#VALUE!</v>
      </c>
      <c r="M212" s="13" t="e">
        <f t="shared" si="90"/>
        <v>#VALUE!</v>
      </c>
      <c r="N212" s="13" t="e">
        <f t="shared" si="91"/>
        <v>#VALUE!</v>
      </c>
      <c r="O212" s="13" t="e">
        <f t="shared" si="92"/>
        <v>#VALUE!</v>
      </c>
      <c r="P212" s="13" t="e">
        <f t="shared" si="93"/>
        <v>#VALUE!</v>
      </c>
      <c r="Q212" s="13" t="e">
        <f t="shared" si="94"/>
        <v>#VALUE!</v>
      </c>
      <c r="R212" s="13" t="e">
        <f t="shared" si="95"/>
        <v>#VALUE!</v>
      </c>
      <c r="S212" s="13" t="e">
        <f t="shared" si="96"/>
        <v>#VALUE!</v>
      </c>
      <c r="T212" s="13" t="e">
        <f t="shared" si="97"/>
        <v>#VALUE!</v>
      </c>
      <c r="U212" s="13" t="e">
        <f t="shared" si="98"/>
        <v>#VALUE!</v>
      </c>
      <c r="V212" s="13" t="e">
        <f t="shared" si="99"/>
        <v>#VALUE!</v>
      </c>
      <c r="W212" s="13" t="e">
        <f t="shared" si="100"/>
        <v>#VALUE!</v>
      </c>
      <c r="X212" s="30"/>
    </row>
    <row r="213" spans="1:24">
      <c r="A213" s="1">
        <v>194</v>
      </c>
      <c r="B213" s="13" t="e">
        <f t="shared" si="79"/>
        <v>#VALUE!</v>
      </c>
      <c r="C213" s="13" t="e">
        <f t="shared" si="80"/>
        <v>#VALUE!</v>
      </c>
      <c r="D213" s="13">
        <f t="shared" si="81"/>
        <v>9.2940262607838284E-112</v>
      </c>
      <c r="E213" s="13">
        <f t="shared" si="82"/>
        <v>1.0759599466804855E+111</v>
      </c>
      <c r="F213" s="13">
        <f t="shared" si="83"/>
        <v>-5.1546391752577319E-3</v>
      </c>
      <c r="G213" s="13" t="e">
        <f t="shared" si="84"/>
        <v>#VALUE!</v>
      </c>
      <c r="H213" s="13" t="e">
        <f t="shared" si="85"/>
        <v>#VALUE!</v>
      </c>
      <c r="I213" s="13">
        <f t="shared" si="86"/>
        <v>5.1546391752577319E-3</v>
      </c>
      <c r="J213" s="13" t="e">
        <f t="shared" si="87"/>
        <v>#VALUE!</v>
      </c>
      <c r="K213" s="13" t="e">
        <f t="shared" si="88"/>
        <v>#VALUE!</v>
      </c>
      <c r="L213" s="13" t="e">
        <f t="shared" si="89"/>
        <v>#VALUE!</v>
      </c>
      <c r="M213" s="13" t="e">
        <f t="shared" si="90"/>
        <v>#VALUE!</v>
      </c>
      <c r="N213" s="13" t="e">
        <f t="shared" si="91"/>
        <v>#VALUE!</v>
      </c>
      <c r="O213" s="13" t="e">
        <f t="shared" si="92"/>
        <v>#VALUE!</v>
      </c>
      <c r="P213" s="13" t="e">
        <f t="shared" si="93"/>
        <v>#VALUE!</v>
      </c>
      <c r="Q213" s="13" t="e">
        <f t="shared" si="94"/>
        <v>#VALUE!</v>
      </c>
      <c r="R213" s="13" t="e">
        <f t="shared" si="95"/>
        <v>#VALUE!</v>
      </c>
      <c r="S213" s="13" t="e">
        <f t="shared" si="96"/>
        <v>#VALUE!</v>
      </c>
      <c r="T213" s="13" t="e">
        <f t="shared" si="97"/>
        <v>#VALUE!</v>
      </c>
      <c r="U213" s="13" t="e">
        <f t="shared" si="98"/>
        <v>#VALUE!</v>
      </c>
      <c r="V213" s="13" t="e">
        <f t="shared" si="99"/>
        <v>#VALUE!</v>
      </c>
      <c r="W213" s="13" t="e">
        <f t="shared" si="100"/>
        <v>#VALUE!</v>
      </c>
      <c r="X213" s="30"/>
    </row>
    <row r="214" spans="1:24">
      <c r="A214" s="1">
        <v>195</v>
      </c>
      <c r="B214" s="13" t="e">
        <f t="shared" si="79"/>
        <v>#VALUE!</v>
      </c>
      <c r="C214" s="13" t="e">
        <f t="shared" si="80"/>
        <v>#VALUE!</v>
      </c>
      <c r="D214" s="13">
        <f t="shared" si="81"/>
        <v>2.4881413534744648E-112</v>
      </c>
      <c r="E214" s="13">
        <f t="shared" si="82"/>
        <v>4.0190642649927837E+111</v>
      </c>
      <c r="F214" s="13">
        <f t="shared" si="83"/>
        <v>-5.1282051282051282E-3</v>
      </c>
      <c r="G214" s="13" t="e">
        <f t="shared" si="84"/>
        <v>#VALUE!</v>
      </c>
      <c r="H214" s="13" t="e">
        <f t="shared" si="85"/>
        <v>#VALUE!</v>
      </c>
      <c r="I214" s="13">
        <f t="shared" si="86"/>
        <v>5.1282051282051282E-3</v>
      </c>
      <c r="J214" s="13" t="e">
        <f t="shared" si="87"/>
        <v>#VALUE!</v>
      </c>
      <c r="K214" s="13" t="e">
        <f t="shared" si="88"/>
        <v>#VALUE!</v>
      </c>
      <c r="L214" s="13" t="e">
        <f t="shared" si="89"/>
        <v>#VALUE!</v>
      </c>
      <c r="M214" s="13" t="e">
        <f t="shared" si="90"/>
        <v>#VALUE!</v>
      </c>
      <c r="N214" s="13" t="e">
        <f t="shared" si="91"/>
        <v>#VALUE!</v>
      </c>
      <c r="O214" s="13" t="e">
        <f t="shared" si="92"/>
        <v>#VALUE!</v>
      </c>
      <c r="P214" s="13" t="e">
        <f t="shared" si="93"/>
        <v>#VALUE!</v>
      </c>
      <c r="Q214" s="13" t="e">
        <f t="shared" si="94"/>
        <v>#VALUE!</v>
      </c>
      <c r="R214" s="13" t="e">
        <f t="shared" si="95"/>
        <v>#VALUE!</v>
      </c>
      <c r="S214" s="13" t="e">
        <f t="shared" si="96"/>
        <v>#VALUE!</v>
      </c>
      <c r="T214" s="13" t="e">
        <f t="shared" si="97"/>
        <v>#VALUE!</v>
      </c>
      <c r="U214" s="13" t="e">
        <f t="shared" si="98"/>
        <v>#VALUE!</v>
      </c>
      <c r="V214" s="13" t="e">
        <f t="shared" si="99"/>
        <v>#VALUE!</v>
      </c>
      <c r="W214" s="13" t="e">
        <f t="shared" si="100"/>
        <v>#VALUE!</v>
      </c>
      <c r="X214" s="30"/>
    </row>
    <row r="215" spans="1:24">
      <c r="A215" s="1">
        <v>196</v>
      </c>
      <c r="B215" s="13" t="e">
        <f t="shared" si="79"/>
        <v>#VALUE!</v>
      </c>
      <c r="C215" s="13" t="e">
        <f t="shared" si="80"/>
        <v>#VALUE!</v>
      </c>
      <c r="D215" s="13">
        <f t="shared" si="81"/>
        <v>6.6611038328912587E-113</v>
      </c>
      <c r="E215" s="13">
        <f t="shared" si="82"/>
        <v>1.5012526828694531E+112</v>
      </c>
      <c r="F215" s="13">
        <f t="shared" si="83"/>
        <v>-5.1020408163265302E-3</v>
      </c>
      <c r="G215" s="13" t="e">
        <f t="shared" si="84"/>
        <v>#VALUE!</v>
      </c>
      <c r="H215" s="13" t="e">
        <f t="shared" si="85"/>
        <v>#VALUE!</v>
      </c>
      <c r="I215" s="13">
        <f t="shared" si="86"/>
        <v>5.1020408163265302E-3</v>
      </c>
      <c r="J215" s="13" t="e">
        <f t="shared" si="87"/>
        <v>#VALUE!</v>
      </c>
      <c r="K215" s="13" t="e">
        <f t="shared" si="88"/>
        <v>#VALUE!</v>
      </c>
      <c r="L215" s="13" t="e">
        <f t="shared" si="89"/>
        <v>#VALUE!</v>
      </c>
      <c r="M215" s="13" t="e">
        <f t="shared" si="90"/>
        <v>#VALUE!</v>
      </c>
      <c r="N215" s="13" t="e">
        <f t="shared" si="91"/>
        <v>#VALUE!</v>
      </c>
      <c r="O215" s="13" t="e">
        <f t="shared" si="92"/>
        <v>#VALUE!</v>
      </c>
      <c r="P215" s="13" t="e">
        <f t="shared" si="93"/>
        <v>#VALUE!</v>
      </c>
      <c r="Q215" s="13" t="e">
        <f t="shared" si="94"/>
        <v>#VALUE!</v>
      </c>
      <c r="R215" s="13" t="e">
        <f t="shared" si="95"/>
        <v>#VALUE!</v>
      </c>
      <c r="S215" s="13" t="e">
        <f t="shared" si="96"/>
        <v>#VALUE!</v>
      </c>
      <c r="T215" s="13" t="e">
        <f t="shared" si="97"/>
        <v>#VALUE!</v>
      </c>
      <c r="U215" s="13" t="e">
        <f t="shared" si="98"/>
        <v>#VALUE!</v>
      </c>
      <c r="V215" s="13" t="e">
        <f t="shared" si="99"/>
        <v>#VALUE!</v>
      </c>
      <c r="W215" s="13" t="e">
        <f t="shared" si="100"/>
        <v>#VALUE!</v>
      </c>
      <c r="X215" s="30"/>
    </row>
    <row r="216" spans="1:24">
      <c r="A216" s="1">
        <v>197</v>
      </c>
      <c r="B216" s="13" t="e">
        <f t="shared" si="79"/>
        <v>#VALUE!</v>
      </c>
      <c r="C216" s="13" t="e">
        <f t="shared" si="80"/>
        <v>#VALUE!</v>
      </c>
      <c r="D216" s="13">
        <f t="shared" si="81"/>
        <v>1.7832710432869697E-113</v>
      </c>
      <c r="E216" s="13">
        <f t="shared" si="82"/>
        <v>5.6076725058955424E+112</v>
      </c>
      <c r="F216" s="13">
        <f t="shared" si="83"/>
        <v>-5.076142131979695E-3</v>
      </c>
      <c r="G216" s="13" t="e">
        <f t="shared" si="84"/>
        <v>#VALUE!</v>
      </c>
      <c r="H216" s="13" t="e">
        <f t="shared" si="85"/>
        <v>#VALUE!</v>
      </c>
      <c r="I216" s="13">
        <f t="shared" si="86"/>
        <v>5.076142131979695E-3</v>
      </c>
      <c r="J216" s="13" t="e">
        <f t="shared" si="87"/>
        <v>#VALUE!</v>
      </c>
      <c r="K216" s="13" t="e">
        <f t="shared" si="88"/>
        <v>#VALUE!</v>
      </c>
      <c r="L216" s="13" t="e">
        <f t="shared" si="89"/>
        <v>#VALUE!</v>
      </c>
      <c r="M216" s="13" t="e">
        <f t="shared" si="90"/>
        <v>#VALUE!</v>
      </c>
      <c r="N216" s="13" t="e">
        <f t="shared" si="91"/>
        <v>#VALUE!</v>
      </c>
      <c r="O216" s="13" t="e">
        <f t="shared" si="92"/>
        <v>#VALUE!</v>
      </c>
      <c r="P216" s="13" t="e">
        <f t="shared" si="93"/>
        <v>#VALUE!</v>
      </c>
      <c r="Q216" s="13" t="e">
        <f t="shared" si="94"/>
        <v>#VALUE!</v>
      </c>
      <c r="R216" s="13" t="e">
        <f t="shared" si="95"/>
        <v>#VALUE!</v>
      </c>
      <c r="S216" s="13" t="e">
        <f t="shared" si="96"/>
        <v>#VALUE!</v>
      </c>
      <c r="T216" s="13" t="e">
        <f t="shared" si="97"/>
        <v>#VALUE!</v>
      </c>
      <c r="U216" s="13" t="e">
        <f t="shared" si="98"/>
        <v>#VALUE!</v>
      </c>
      <c r="V216" s="13" t="e">
        <f t="shared" si="99"/>
        <v>#VALUE!</v>
      </c>
      <c r="W216" s="13" t="e">
        <f t="shared" si="100"/>
        <v>#VALUE!</v>
      </c>
      <c r="X216" s="30"/>
    </row>
    <row r="217" spans="1:24">
      <c r="A217" s="1">
        <v>198</v>
      </c>
      <c r="B217" s="13" t="e">
        <f t="shared" si="79"/>
        <v>#VALUE!</v>
      </c>
      <c r="C217" s="13" t="e">
        <f t="shared" si="80"/>
        <v>#VALUE!</v>
      </c>
      <c r="D217" s="13">
        <f t="shared" si="81"/>
        <v>4.7740670219297733E-114</v>
      </c>
      <c r="E217" s="13">
        <f t="shared" si="82"/>
        <v>2.0946501073539182E+113</v>
      </c>
      <c r="F217" s="13">
        <f t="shared" si="83"/>
        <v>-5.0505050505050509E-3</v>
      </c>
      <c r="G217" s="13" t="e">
        <f t="shared" si="84"/>
        <v>#VALUE!</v>
      </c>
      <c r="H217" s="13" t="e">
        <f t="shared" si="85"/>
        <v>#VALUE!</v>
      </c>
      <c r="I217" s="13">
        <f t="shared" si="86"/>
        <v>5.0505050505050509E-3</v>
      </c>
      <c r="J217" s="13" t="e">
        <f t="shared" si="87"/>
        <v>#VALUE!</v>
      </c>
      <c r="K217" s="13" t="e">
        <f t="shared" si="88"/>
        <v>#VALUE!</v>
      </c>
      <c r="L217" s="13" t="e">
        <f t="shared" si="89"/>
        <v>#VALUE!</v>
      </c>
      <c r="M217" s="13" t="e">
        <f t="shared" si="90"/>
        <v>#VALUE!</v>
      </c>
      <c r="N217" s="13" t="e">
        <f t="shared" si="91"/>
        <v>#VALUE!</v>
      </c>
      <c r="O217" s="13" t="e">
        <f t="shared" si="92"/>
        <v>#VALUE!</v>
      </c>
      <c r="P217" s="13" t="e">
        <f t="shared" si="93"/>
        <v>#VALUE!</v>
      </c>
      <c r="Q217" s="13" t="e">
        <f t="shared" si="94"/>
        <v>#VALUE!</v>
      </c>
      <c r="R217" s="13" t="e">
        <f t="shared" si="95"/>
        <v>#VALUE!</v>
      </c>
      <c r="S217" s="13" t="e">
        <f t="shared" si="96"/>
        <v>#VALUE!</v>
      </c>
      <c r="T217" s="13" t="e">
        <f t="shared" si="97"/>
        <v>#VALUE!</v>
      </c>
      <c r="U217" s="13" t="e">
        <f t="shared" si="98"/>
        <v>#VALUE!</v>
      </c>
      <c r="V217" s="13" t="e">
        <f t="shared" si="99"/>
        <v>#VALUE!</v>
      </c>
      <c r="W217" s="13" t="e">
        <f t="shared" si="100"/>
        <v>#VALUE!</v>
      </c>
      <c r="X217" s="30"/>
    </row>
    <row r="218" spans="1:24">
      <c r="A218" s="1">
        <v>199</v>
      </c>
      <c r="B218" s="13" t="e">
        <f t="shared" si="79"/>
        <v>#VALUE!</v>
      </c>
      <c r="C218" s="13" t="e">
        <f t="shared" si="80"/>
        <v>#VALUE!</v>
      </c>
      <c r="D218" s="13">
        <f t="shared" si="81"/>
        <v>1.278084787821623E-114</v>
      </c>
      <c r="E218" s="13">
        <f t="shared" si="82"/>
        <v>7.8242070442322321E+113</v>
      </c>
      <c r="F218" s="13">
        <f t="shared" si="83"/>
        <v>-5.0251256281407036E-3</v>
      </c>
      <c r="G218" s="13" t="e">
        <f t="shared" si="84"/>
        <v>#VALUE!</v>
      </c>
      <c r="H218" s="13" t="e">
        <f t="shared" si="85"/>
        <v>#VALUE!</v>
      </c>
      <c r="I218" s="13">
        <f t="shared" si="86"/>
        <v>5.0251256281407036E-3</v>
      </c>
      <c r="J218" s="13" t="e">
        <f t="shared" si="87"/>
        <v>#VALUE!</v>
      </c>
      <c r="K218" s="13" t="e">
        <f t="shared" si="88"/>
        <v>#VALUE!</v>
      </c>
      <c r="L218" s="13" t="e">
        <f t="shared" si="89"/>
        <v>#VALUE!</v>
      </c>
      <c r="M218" s="13" t="e">
        <f t="shared" si="90"/>
        <v>#VALUE!</v>
      </c>
      <c r="N218" s="13" t="e">
        <f t="shared" si="91"/>
        <v>#VALUE!</v>
      </c>
      <c r="O218" s="13" t="e">
        <f t="shared" si="92"/>
        <v>#VALUE!</v>
      </c>
      <c r="P218" s="13" t="e">
        <f t="shared" si="93"/>
        <v>#VALUE!</v>
      </c>
      <c r="Q218" s="13" t="e">
        <f t="shared" si="94"/>
        <v>#VALUE!</v>
      </c>
      <c r="R218" s="13" t="e">
        <f t="shared" si="95"/>
        <v>#VALUE!</v>
      </c>
      <c r="S218" s="13" t="e">
        <f t="shared" si="96"/>
        <v>#VALUE!</v>
      </c>
      <c r="T218" s="13" t="e">
        <f t="shared" si="97"/>
        <v>#VALUE!</v>
      </c>
      <c r="U218" s="13" t="e">
        <f t="shared" si="98"/>
        <v>#VALUE!</v>
      </c>
      <c r="V218" s="13" t="e">
        <f t="shared" si="99"/>
        <v>#VALUE!</v>
      </c>
      <c r="W218" s="13" t="e">
        <f t="shared" si="100"/>
        <v>#VALUE!</v>
      </c>
      <c r="X218" s="30"/>
    </row>
    <row r="219" spans="1:24">
      <c r="A219" s="1">
        <v>200</v>
      </c>
      <c r="B219" s="13" t="e">
        <f t="shared" si="79"/>
        <v>#VALUE!</v>
      </c>
      <c r="C219" s="13" t="e">
        <f t="shared" si="80"/>
        <v>#VALUE!</v>
      </c>
      <c r="D219" s="13">
        <f t="shared" si="81"/>
        <v>3.4216124686928872E-115</v>
      </c>
      <c r="E219" s="13">
        <f t="shared" si="82"/>
        <v>2.9225986553118232E+114</v>
      </c>
      <c r="F219" s="13">
        <f t="shared" si="83"/>
        <v>-5.0000000000000001E-3</v>
      </c>
      <c r="G219" s="13" t="e">
        <f t="shared" si="84"/>
        <v>#VALUE!</v>
      </c>
      <c r="H219" s="13" t="e">
        <f t="shared" si="85"/>
        <v>#VALUE!</v>
      </c>
      <c r="I219" s="13">
        <f t="shared" si="86"/>
        <v>5.0000000000000001E-3</v>
      </c>
      <c r="J219" s="13" t="e">
        <f t="shared" si="87"/>
        <v>#VALUE!</v>
      </c>
      <c r="K219" s="13" t="e">
        <f t="shared" si="88"/>
        <v>#VALUE!</v>
      </c>
      <c r="L219" s="13" t="e">
        <f t="shared" si="89"/>
        <v>#VALUE!</v>
      </c>
      <c r="M219" s="13" t="e">
        <f t="shared" si="90"/>
        <v>#VALUE!</v>
      </c>
      <c r="N219" s="13" t="e">
        <f t="shared" si="91"/>
        <v>#VALUE!</v>
      </c>
      <c r="O219" s="13" t="e">
        <f t="shared" si="92"/>
        <v>#VALUE!</v>
      </c>
      <c r="P219" s="13" t="e">
        <f t="shared" si="93"/>
        <v>#VALUE!</v>
      </c>
      <c r="Q219" s="13" t="e">
        <f t="shared" si="94"/>
        <v>#VALUE!</v>
      </c>
      <c r="R219" s="13" t="e">
        <f t="shared" si="95"/>
        <v>#VALUE!</v>
      </c>
      <c r="S219" s="13" t="e">
        <f t="shared" si="96"/>
        <v>#VALUE!</v>
      </c>
      <c r="T219" s="13" t="e">
        <f t="shared" si="97"/>
        <v>#VALUE!</v>
      </c>
      <c r="U219" s="13" t="e">
        <f t="shared" si="98"/>
        <v>#VALUE!</v>
      </c>
      <c r="V219" s="13" t="e">
        <f t="shared" si="99"/>
        <v>#VALUE!</v>
      </c>
      <c r="W219" s="13" t="e">
        <f t="shared" si="100"/>
        <v>#VALUE!</v>
      </c>
      <c r="X219" s="30"/>
    </row>
  </sheetData>
  <conditionalFormatting sqref="B11">
    <cfRule type="cellIs" dxfId="71" priority="4" operator="equal">
      <formula>"---"</formula>
    </cfRule>
    <cfRule type="expression" dxfId="70" priority="5">
      <formula>IF(Leiterort_x1&lt;$C$6,TRUE,FALSE)</formula>
    </cfRule>
    <cfRule type="expression" dxfId="69" priority="6">
      <formula>IF(Leiterort_x1&gt;$C$6,TRUE,FALSE)</formula>
    </cfRule>
  </conditionalFormatting>
  <conditionalFormatting sqref="F11">
    <cfRule type="cellIs" dxfId="68" priority="1" operator="equal">
      <formula>"---"</formula>
    </cfRule>
    <cfRule type="expression" dxfId="67" priority="2">
      <formula>IF(Leiterort_x1&lt;$C$6,TRUE,FALSE)</formula>
    </cfRule>
    <cfRule type="expression" dxfId="66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1.9475100000000001</v>
      </c>
      <c r="C8" s="26">
        <f>'Kraft-Leiter'!L12</f>
        <v>0.9</v>
      </c>
      <c r="E8" s="4" t="s">
        <v>70</v>
      </c>
      <c r="F8" s="6">
        <f>-Leiterort_x1</f>
        <v>-1.9475100000000001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1.1348354317404254</v>
      </c>
      <c r="C10" s="1"/>
      <c r="E10" s="4" t="s">
        <v>9</v>
      </c>
      <c r="F10" s="12">
        <f>ATANH(2*KoorK_a*Leiterort_x2/(Leiterort_x2*Leiterort_x2+Leiterort_y2*Leiterort_y2+KoorK_a*KoorK_a))</f>
        <v>-1.1348354317404254</v>
      </c>
      <c r="G10" s="1"/>
    </row>
    <row r="11" spans="1:24">
      <c r="A11" s="4" t="s">
        <v>7</v>
      </c>
      <c r="B11" s="6" t="str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---</v>
      </c>
      <c r="C11" s="1"/>
      <c r="E11" s="4" t="s">
        <v>10</v>
      </c>
      <c r="F11" s="6" t="str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---</v>
      </c>
      <c r="G11" s="1"/>
    </row>
    <row r="13" spans="1:24">
      <c r="A13" s="4" t="s">
        <v>24</v>
      </c>
      <c r="B13" s="12" t="e">
        <f>KoorK_a/(COSH(Leiter_u1) -COS(Leiter_v1))</f>
        <v>#VALUE!</v>
      </c>
      <c r="C13" s="1" t="s">
        <v>40</v>
      </c>
    </row>
    <row r="14" spans="1:24">
      <c r="A14" s="4" t="s">
        <v>43</v>
      </c>
      <c r="B14" s="12" t="e">
        <f>(1-COSH(Leiter_u1)*COS(Leiter_v1))/(COSH(Leiter_u1)-COS(Leiter_v1))</f>
        <v>#VALUE!</v>
      </c>
      <c r="C14" s="4" t="s">
        <v>45</v>
      </c>
      <c r="D14" s="12" t="e">
        <f>-SINH(Leiter_u1)*SIN(Leiter_v1)/(COSH(Leiter_u1)-COS(Leiter_v1))</f>
        <v>#VALUE!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 t="e">
        <f>SINH(Leiter_u1)*SIN(Leiter_v1)/(COSH(Leiter_u1)-COS(Leiter_v1))</f>
        <v>#VALUE!</v>
      </c>
      <c r="C15" s="4" t="s">
        <v>46</v>
      </c>
      <c r="D15" s="12" t="e">
        <f>(1-COSH(Leiter_u1)*COS(Leiter_v1))/(COSH(Leiter_u1)-COS(Leiter_v1))</f>
        <v>#VALUE!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L16" s="5"/>
      <c r="T16" s="20" t="e">
        <f>SUM(T20:T69)</f>
        <v>#VALUE!</v>
      </c>
      <c r="U16" s="20" t="e">
        <f t="shared" ref="U16:W16" si="0">SUM(U20:U69)</f>
        <v>#VALUE!</v>
      </c>
      <c r="V16" s="21" t="e">
        <f t="shared" si="0"/>
        <v>#VALUE!</v>
      </c>
      <c r="W16" s="20" t="e">
        <f t="shared" si="0"/>
        <v>#VALUE!</v>
      </c>
      <c r="X16" s="20" t="e">
        <f>SQRT(V16*V16+W16*W16)</f>
        <v>#VALUE!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 t="e">
        <f t="shared" ref="B20:B51" si="1">COS($A20*Leiter_v1)</f>
        <v>#VALUE!</v>
      </c>
      <c r="C20" s="13" t="e">
        <f t="shared" ref="C20:C51" si="2">SIN($A20*Leiter_v1)</f>
        <v>#VALUE!</v>
      </c>
      <c r="D20" s="13">
        <f t="shared" ref="D20:D51" si="3">EXP(-$A20*Leiter_u1)</f>
        <v>0.32147502156621827</v>
      </c>
      <c r="E20" s="13">
        <f t="shared" ref="E20:E51" si="4">EXP($A20*Leiter_u1)</f>
        <v>3.1106615846171346</v>
      </c>
      <c r="F20" s="13">
        <f t="shared" ref="F20:F51" si="5">-Strom_1/$A20</f>
        <v>-1</v>
      </c>
      <c r="G20" s="13" t="e">
        <f t="shared" ref="G20:G51" si="6">Strom_1/$A20*COS($A20*Leiter_v1)/EXP($A20*Leiter_u1)</f>
        <v>#VALUE!</v>
      </c>
      <c r="H20" s="13" t="e">
        <f t="shared" ref="H20:H51" si="7">Strom_1/$A20*SIN($A20*Leiter_v1)/EXP($A20*Leiter_u1)</f>
        <v>#VALUE!</v>
      </c>
      <c r="I20" s="13">
        <f t="shared" ref="I20:I51" si="8">-Strom_2/$A20</f>
        <v>1</v>
      </c>
      <c r="J20" s="13" t="e">
        <f t="shared" ref="J20:J51" si="9">Strom_2/$A20*COS($A20*Leiter_v2)/EXP(-$A20*Leiter_u2)</f>
        <v>#VALUE!</v>
      </c>
      <c r="K20" s="13" t="e">
        <f t="shared" ref="K20:K51" si="10">Strom_2/$A20*SIN($A20*Leiter_v2)/EXP(-$A20*Leiter_u2)</f>
        <v>#VALUE!</v>
      </c>
      <c r="L20" s="13" t="e">
        <f t="shared" ref="L20:L51" si="11">F20+G20+I20+J20*EXP(-2*$A20*Leiter_u2)</f>
        <v>#VALUE!</v>
      </c>
      <c r="M20" s="13" t="e">
        <f t="shared" ref="M20:M51" si="12">F20+G20*EXP(2*$A20*Leiter_u1)+I20+J20</f>
        <v>#VALUE!</v>
      </c>
      <c r="N20" s="13" t="e">
        <f t="shared" ref="N20:N51" si="13">H20+K20*EXP(-2*$A20*Leiter_u2)</f>
        <v>#VALUE!</v>
      </c>
      <c r="O20" s="13" t="e">
        <f t="shared" ref="O20:O51" si="14">H20*EXP(2*$A20*Leiter_u1)+K20</f>
        <v>#VALUE!</v>
      </c>
      <c r="P20" s="13" t="e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#VALUE!</v>
      </c>
      <c r="Q20" s="13" t="e">
        <f t="shared" ref="Q20:Q51" si="16">(M20+P20)*((Perm_mü1-1)/(Perm_mü1+1)*EXP(-2*$A20*Körper_u1))</f>
        <v>#VALUE!</v>
      </c>
      <c r="R20" s="13" t="e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#VALUE!</v>
      </c>
      <c r="S20" s="13" t="e">
        <f t="shared" ref="S20:S51" si="18">(O20+R20)*((Perm_mü1-1)/(Perm_mü1+1)*EXP(-2*$A20*Körper_u1))</f>
        <v>#VALUE!</v>
      </c>
      <c r="T20" s="13" t="e">
        <f t="shared" ref="T20:T51" si="19">Strom_1/Metric_h*$A20*((-(I20+J20+P20)*$B20-(K20+R20)*$C20)*$D20+((Q20*$B20+S20*$C20)*$E20))</f>
        <v>#VALUE!</v>
      </c>
      <c r="U20" s="13" t="e">
        <f t="shared" ref="U20:U51" si="20">Strom_1/Metric_h*$A20*((-(I20+J20+P20)*$C20+(K20+R20)*$B20)*$D20+((-Q20*$C20+S20*$B20)*$E20))</f>
        <v>#VALUE!</v>
      </c>
      <c r="V20" s="13" t="e">
        <f t="shared" ref="V20:V51" si="21">KoorK_xu*T20-KoorK_xv*U20</f>
        <v>#VALUE!</v>
      </c>
      <c r="W20" s="13" t="e">
        <f t="shared" ref="W20:W51" si="22">KoorK_yu*T20+KoorK_yv*U20</f>
        <v>#VALUE!</v>
      </c>
      <c r="X20" s="53"/>
    </row>
    <row r="21" spans="1:24">
      <c r="A21" s="1">
        <v>2</v>
      </c>
      <c r="B21" s="13" t="e">
        <f t="shared" si="1"/>
        <v>#VALUE!</v>
      </c>
      <c r="C21" s="13" t="e">
        <f t="shared" si="2"/>
        <v>#VALUE!</v>
      </c>
      <c r="D21" s="13">
        <f t="shared" si="3"/>
        <v>0.1033461894910005</v>
      </c>
      <c r="E21" s="13">
        <f t="shared" si="4"/>
        <v>9.6762154940127818</v>
      </c>
      <c r="F21" s="13">
        <f t="shared" si="5"/>
        <v>-0.5</v>
      </c>
      <c r="G21" s="13" t="e">
        <f t="shared" si="6"/>
        <v>#VALUE!</v>
      </c>
      <c r="H21" s="13" t="e">
        <f t="shared" si="7"/>
        <v>#VALUE!</v>
      </c>
      <c r="I21" s="13">
        <f t="shared" si="8"/>
        <v>0.5</v>
      </c>
      <c r="J21" s="13" t="e">
        <f t="shared" si="9"/>
        <v>#VALUE!</v>
      </c>
      <c r="K21" s="13" t="e">
        <f t="shared" si="10"/>
        <v>#VALUE!</v>
      </c>
      <c r="L21" s="13" t="e">
        <f t="shared" si="11"/>
        <v>#VALUE!</v>
      </c>
      <c r="M21" s="13" t="e">
        <f t="shared" si="12"/>
        <v>#VALUE!</v>
      </c>
      <c r="N21" s="13" t="e">
        <f t="shared" si="13"/>
        <v>#VALUE!</v>
      </c>
      <c r="O21" s="13" t="e">
        <f t="shared" si="14"/>
        <v>#VALUE!</v>
      </c>
      <c r="P21" s="13" t="e">
        <f t="shared" si="15"/>
        <v>#VALUE!</v>
      </c>
      <c r="Q21" s="13" t="e">
        <f t="shared" si="16"/>
        <v>#VALUE!</v>
      </c>
      <c r="R21" s="13" t="e">
        <f t="shared" si="17"/>
        <v>#VALUE!</v>
      </c>
      <c r="S21" s="13" t="e">
        <f t="shared" si="18"/>
        <v>#VALUE!</v>
      </c>
      <c r="T21" s="13" t="e">
        <f t="shared" si="19"/>
        <v>#VALUE!</v>
      </c>
      <c r="U21" s="13" t="e">
        <f t="shared" si="20"/>
        <v>#VALUE!</v>
      </c>
      <c r="V21" s="13" t="e">
        <f t="shared" si="21"/>
        <v>#VALUE!</v>
      </c>
      <c r="W21" s="13" t="e">
        <f t="shared" si="22"/>
        <v>#VALUE!</v>
      </c>
      <c r="X21" s="53"/>
    </row>
    <row r="22" spans="1:24">
      <c r="A22" s="1">
        <v>3</v>
      </c>
      <c r="B22" s="13" t="e">
        <f t="shared" si="1"/>
        <v>#VALUE!</v>
      </c>
      <c r="C22" s="13" t="e">
        <f t="shared" si="2"/>
        <v>#VALUE!</v>
      </c>
      <c r="D22" s="13">
        <f t="shared" si="3"/>
        <v>3.3223218495405868E-2</v>
      </c>
      <c r="E22" s="13">
        <f t="shared" si="4"/>
        <v>30.09943182170267</v>
      </c>
      <c r="F22" s="13">
        <f t="shared" si="5"/>
        <v>-0.33333333333333331</v>
      </c>
      <c r="G22" s="13" t="e">
        <f t="shared" si="6"/>
        <v>#VALUE!</v>
      </c>
      <c r="H22" s="13" t="e">
        <f t="shared" si="7"/>
        <v>#VALUE!</v>
      </c>
      <c r="I22" s="13">
        <f t="shared" si="8"/>
        <v>0.33333333333333331</v>
      </c>
      <c r="J22" s="13" t="e">
        <f t="shared" si="9"/>
        <v>#VALUE!</v>
      </c>
      <c r="K22" s="13" t="e">
        <f t="shared" si="10"/>
        <v>#VALUE!</v>
      </c>
      <c r="L22" s="13" t="e">
        <f t="shared" si="11"/>
        <v>#VALUE!</v>
      </c>
      <c r="M22" s="13" t="e">
        <f t="shared" si="12"/>
        <v>#VALUE!</v>
      </c>
      <c r="N22" s="13" t="e">
        <f t="shared" si="13"/>
        <v>#VALUE!</v>
      </c>
      <c r="O22" s="13" t="e">
        <f t="shared" si="14"/>
        <v>#VALUE!</v>
      </c>
      <c r="P22" s="13" t="e">
        <f t="shared" si="15"/>
        <v>#VALUE!</v>
      </c>
      <c r="Q22" s="13" t="e">
        <f t="shared" si="16"/>
        <v>#VALUE!</v>
      </c>
      <c r="R22" s="13" t="e">
        <f t="shared" si="17"/>
        <v>#VALUE!</v>
      </c>
      <c r="S22" s="13" t="e">
        <f t="shared" si="18"/>
        <v>#VALUE!</v>
      </c>
      <c r="T22" s="13" t="e">
        <f t="shared" si="19"/>
        <v>#VALUE!</v>
      </c>
      <c r="U22" s="13" t="e">
        <f t="shared" si="20"/>
        <v>#VALUE!</v>
      </c>
      <c r="V22" s="13" t="e">
        <f t="shared" si="21"/>
        <v>#VALUE!</v>
      </c>
      <c r="W22" s="13" t="e">
        <f t="shared" si="22"/>
        <v>#VALUE!</v>
      </c>
      <c r="X22" s="53"/>
    </row>
    <row r="23" spans="1:24">
      <c r="A23" s="1">
        <v>4</v>
      </c>
      <c r="B23" s="13" t="e">
        <f t="shared" si="1"/>
        <v>#VALUE!</v>
      </c>
      <c r="C23" s="13" t="e">
        <f t="shared" si="2"/>
        <v>#VALUE!</v>
      </c>
      <c r="D23" s="13">
        <f t="shared" si="3"/>
        <v>1.0680434882309783E-2</v>
      </c>
      <c r="E23" s="13">
        <f t="shared" si="4"/>
        <v>93.629146286573032</v>
      </c>
      <c r="F23" s="13">
        <f t="shared" si="5"/>
        <v>-0.25</v>
      </c>
      <c r="G23" s="13" t="e">
        <f t="shared" si="6"/>
        <v>#VALUE!</v>
      </c>
      <c r="H23" s="13" t="e">
        <f t="shared" si="7"/>
        <v>#VALUE!</v>
      </c>
      <c r="I23" s="13">
        <f t="shared" si="8"/>
        <v>0.25</v>
      </c>
      <c r="J23" s="13" t="e">
        <f t="shared" si="9"/>
        <v>#VALUE!</v>
      </c>
      <c r="K23" s="13" t="e">
        <f t="shared" si="10"/>
        <v>#VALUE!</v>
      </c>
      <c r="L23" s="13" t="e">
        <f t="shared" si="11"/>
        <v>#VALUE!</v>
      </c>
      <c r="M23" s="13" t="e">
        <f t="shared" si="12"/>
        <v>#VALUE!</v>
      </c>
      <c r="N23" s="13" t="e">
        <f t="shared" si="13"/>
        <v>#VALUE!</v>
      </c>
      <c r="O23" s="13" t="e">
        <f t="shared" si="14"/>
        <v>#VALUE!</v>
      </c>
      <c r="P23" s="13" t="e">
        <f t="shared" si="15"/>
        <v>#VALUE!</v>
      </c>
      <c r="Q23" s="13" t="e">
        <f t="shared" si="16"/>
        <v>#VALUE!</v>
      </c>
      <c r="R23" s="13" t="e">
        <f t="shared" si="17"/>
        <v>#VALUE!</v>
      </c>
      <c r="S23" s="13" t="e">
        <f t="shared" si="18"/>
        <v>#VALUE!</v>
      </c>
      <c r="T23" s="13" t="e">
        <f t="shared" si="19"/>
        <v>#VALUE!</v>
      </c>
      <c r="U23" s="13" t="e">
        <f t="shared" si="20"/>
        <v>#VALUE!</v>
      </c>
      <c r="V23" s="13" t="e">
        <f t="shared" si="21"/>
        <v>#VALUE!</v>
      </c>
      <c r="W23" s="13" t="e">
        <f t="shared" si="22"/>
        <v>#VALUE!</v>
      </c>
      <c r="X23" s="53"/>
    </row>
    <row r="24" spans="1:24">
      <c r="A24" s="1">
        <v>5</v>
      </c>
      <c r="B24" s="13" t="e">
        <f t="shared" si="1"/>
        <v>#VALUE!</v>
      </c>
      <c r="C24" s="13" t="e">
        <f t="shared" si="2"/>
        <v>#VALUE!</v>
      </c>
      <c r="D24" s="13">
        <f t="shared" si="3"/>
        <v>3.4334930341271275E-3</v>
      </c>
      <c r="E24" s="13">
        <f t="shared" si="4"/>
        <v>291.24858855414072</v>
      </c>
      <c r="F24" s="13">
        <f t="shared" si="5"/>
        <v>-0.2</v>
      </c>
      <c r="G24" s="13" t="e">
        <f t="shared" si="6"/>
        <v>#VALUE!</v>
      </c>
      <c r="H24" s="13" t="e">
        <f t="shared" si="7"/>
        <v>#VALUE!</v>
      </c>
      <c r="I24" s="13">
        <f t="shared" si="8"/>
        <v>0.2</v>
      </c>
      <c r="J24" s="13" t="e">
        <f t="shared" si="9"/>
        <v>#VALUE!</v>
      </c>
      <c r="K24" s="13" t="e">
        <f t="shared" si="10"/>
        <v>#VALUE!</v>
      </c>
      <c r="L24" s="13" t="e">
        <f t="shared" si="11"/>
        <v>#VALUE!</v>
      </c>
      <c r="M24" s="13" t="e">
        <f t="shared" si="12"/>
        <v>#VALUE!</v>
      </c>
      <c r="N24" s="13" t="e">
        <f t="shared" si="13"/>
        <v>#VALUE!</v>
      </c>
      <c r="O24" s="13" t="e">
        <f t="shared" si="14"/>
        <v>#VALUE!</v>
      </c>
      <c r="P24" s="13" t="e">
        <f t="shared" si="15"/>
        <v>#VALUE!</v>
      </c>
      <c r="Q24" s="13" t="e">
        <f t="shared" si="16"/>
        <v>#VALUE!</v>
      </c>
      <c r="R24" s="13" t="e">
        <f t="shared" si="17"/>
        <v>#VALUE!</v>
      </c>
      <c r="S24" s="13" t="e">
        <f t="shared" si="18"/>
        <v>#VALUE!</v>
      </c>
      <c r="T24" s="13" t="e">
        <f t="shared" si="19"/>
        <v>#VALUE!</v>
      </c>
      <c r="U24" s="13" t="e">
        <f t="shared" si="20"/>
        <v>#VALUE!</v>
      </c>
      <c r="V24" s="13" t="e">
        <f t="shared" si="21"/>
        <v>#VALUE!</v>
      </c>
      <c r="W24" s="13" t="e">
        <f t="shared" si="22"/>
        <v>#VALUE!</v>
      </c>
      <c r="X24" s="53"/>
    </row>
    <row r="25" spans="1:24">
      <c r="A25" s="1">
        <v>6</v>
      </c>
      <c r="B25" s="13" t="e">
        <f t="shared" si="1"/>
        <v>#VALUE!</v>
      </c>
      <c r="C25" s="13" t="e">
        <f t="shared" si="2"/>
        <v>#VALUE!</v>
      </c>
      <c r="D25" s="13">
        <f t="shared" si="3"/>
        <v>1.1037822471934783E-3</v>
      </c>
      <c r="E25" s="13">
        <f t="shared" si="4"/>
        <v>905.97579598932725</v>
      </c>
      <c r="F25" s="13">
        <f t="shared" si="5"/>
        <v>-0.16666666666666666</v>
      </c>
      <c r="G25" s="13" t="e">
        <f t="shared" si="6"/>
        <v>#VALUE!</v>
      </c>
      <c r="H25" s="13" t="e">
        <f t="shared" si="7"/>
        <v>#VALUE!</v>
      </c>
      <c r="I25" s="13">
        <f t="shared" si="8"/>
        <v>0.16666666666666666</v>
      </c>
      <c r="J25" s="13" t="e">
        <f t="shared" si="9"/>
        <v>#VALUE!</v>
      </c>
      <c r="K25" s="13" t="e">
        <f t="shared" si="10"/>
        <v>#VALUE!</v>
      </c>
      <c r="L25" s="13" t="e">
        <f t="shared" si="11"/>
        <v>#VALUE!</v>
      </c>
      <c r="M25" s="13" t="e">
        <f t="shared" si="12"/>
        <v>#VALUE!</v>
      </c>
      <c r="N25" s="13" t="e">
        <f t="shared" si="13"/>
        <v>#VALUE!</v>
      </c>
      <c r="O25" s="13" t="e">
        <f t="shared" si="14"/>
        <v>#VALUE!</v>
      </c>
      <c r="P25" s="13" t="e">
        <f t="shared" si="15"/>
        <v>#VALUE!</v>
      </c>
      <c r="Q25" s="13" t="e">
        <f t="shared" si="16"/>
        <v>#VALUE!</v>
      </c>
      <c r="R25" s="13" t="e">
        <f t="shared" si="17"/>
        <v>#VALUE!</v>
      </c>
      <c r="S25" s="13" t="e">
        <f t="shared" si="18"/>
        <v>#VALUE!</v>
      </c>
      <c r="T25" s="13" t="e">
        <f t="shared" si="19"/>
        <v>#VALUE!</v>
      </c>
      <c r="U25" s="13" t="e">
        <f t="shared" si="20"/>
        <v>#VALUE!</v>
      </c>
      <c r="V25" s="13" t="e">
        <f t="shared" si="21"/>
        <v>#VALUE!</v>
      </c>
      <c r="W25" s="13" t="e">
        <f t="shared" si="22"/>
        <v>#VALUE!</v>
      </c>
      <c r="X25" s="53"/>
    </row>
    <row r="26" spans="1:24">
      <c r="A26" s="1">
        <v>7</v>
      </c>
      <c r="B26" s="13" t="e">
        <f t="shared" si="1"/>
        <v>#VALUE!</v>
      </c>
      <c r="C26" s="13" t="e">
        <f t="shared" si="2"/>
        <v>#VALUE!</v>
      </c>
      <c r="D26" s="13">
        <f t="shared" si="3"/>
        <v>3.5483842172093232E-4</v>
      </c>
      <c r="E26" s="13">
        <f t="shared" si="4"/>
        <v>2818.1841051769306</v>
      </c>
      <c r="F26" s="13">
        <f t="shared" si="5"/>
        <v>-0.14285714285714285</v>
      </c>
      <c r="G26" s="13" t="e">
        <f t="shared" si="6"/>
        <v>#VALUE!</v>
      </c>
      <c r="H26" s="13" t="e">
        <f t="shared" si="7"/>
        <v>#VALUE!</v>
      </c>
      <c r="I26" s="13">
        <f t="shared" si="8"/>
        <v>0.14285714285714285</v>
      </c>
      <c r="J26" s="13" t="e">
        <f t="shared" si="9"/>
        <v>#VALUE!</v>
      </c>
      <c r="K26" s="13" t="e">
        <f t="shared" si="10"/>
        <v>#VALUE!</v>
      </c>
      <c r="L26" s="13" t="e">
        <f t="shared" si="11"/>
        <v>#VALUE!</v>
      </c>
      <c r="M26" s="13" t="e">
        <f t="shared" si="12"/>
        <v>#VALUE!</v>
      </c>
      <c r="N26" s="13" t="e">
        <f t="shared" si="13"/>
        <v>#VALUE!</v>
      </c>
      <c r="O26" s="13" t="e">
        <f t="shared" si="14"/>
        <v>#VALUE!</v>
      </c>
      <c r="P26" s="13" t="e">
        <f t="shared" si="15"/>
        <v>#VALUE!</v>
      </c>
      <c r="Q26" s="13" t="e">
        <f t="shared" si="16"/>
        <v>#VALUE!</v>
      </c>
      <c r="R26" s="13" t="e">
        <f t="shared" si="17"/>
        <v>#VALUE!</v>
      </c>
      <c r="S26" s="13" t="e">
        <f t="shared" si="18"/>
        <v>#VALUE!</v>
      </c>
      <c r="T26" s="13" t="e">
        <f t="shared" si="19"/>
        <v>#VALUE!</v>
      </c>
      <c r="U26" s="13" t="e">
        <f t="shared" si="20"/>
        <v>#VALUE!</v>
      </c>
      <c r="V26" s="13" t="e">
        <f t="shared" si="21"/>
        <v>#VALUE!</v>
      </c>
      <c r="W26" s="13" t="e">
        <f t="shared" si="22"/>
        <v>#VALUE!</v>
      </c>
      <c r="X26" s="53"/>
    </row>
    <row r="27" spans="1:24">
      <c r="A27" s="1">
        <v>8</v>
      </c>
      <c r="B27" s="13" t="e">
        <f t="shared" si="1"/>
        <v>#VALUE!</v>
      </c>
      <c r="C27" s="13" t="e">
        <f t="shared" si="2"/>
        <v>#VALUE!</v>
      </c>
      <c r="D27" s="13">
        <f t="shared" si="3"/>
        <v>1.1407168927525958E-4</v>
      </c>
      <c r="E27" s="13">
        <f t="shared" si="4"/>
        <v>8766.4170343524911</v>
      </c>
      <c r="F27" s="13">
        <f t="shared" si="5"/>
        <v>-0.125</v>
      </c>
      <c r="G27" s="13" t="e">
        <f t="shared" si="6"/>
        <v>#VALUE!</v>
      </c>
      <c r="H27" s="13" t="e">
        <f t="shared" si="7"/>
        <v>#VALUE!</v>
      </c>
      <c r="I27" s="13">
        <f t="shared" si="8"/>
        <v>0.125</v>
      </c>
      <c r="J27" s="13" t="e">
        <f t="shared" si="9"/>
        <v>#VALUE!</v>
      </c>
      <c r="K27" s="13" t="e">
        <f t="shared" si="10"/>
        <v>#VALUE!</v>
      </c>
      <c r="L27" s="13" t="e">
        <f t="shared" si="11"/>
        <v>#VALUE!</v>
      </c>
      <c r="M27" s="13" t="e">
        <f t="shared" si="12"/>
        <v>#VALUE!</v>
      </c>
      <c r="N27" s="13" t="e">
        <f t="shared" si="13"/>
        <v>#VALUE!</v>
      </c>
      <c r="O27" s="13" t="e">
        <f t="shared" si="14"/>
        <v>#VALUE!</v>
      </c>
      <c r="P27" s="13" t="e">
        <f t="shared" si="15"/>
        <v>#VALUE!</v>
      </c>
      <c r="Q27" s="13" t="e">
        <f t="shared" si="16"/>
        <v>#VALUE!</v>
      </c>
      <c r="R27" s="13" t="e">
        <f t="shared" si="17"/>
        <v>#VALUE!</v>
      </c>
      <c r="S27" s="13" t="e">
        <f t="shared" si="18"/>
        <v>#VALUE!</v>
      </c>
      <c r="T27" s="13" t="e">
        <f t="shared" si="19"/>
        <v>#VALUE!</v>
      </c>
      <c r="U27" s="13" t="e">
        <f t="shared" si="20"/>
        <v>#VALUE!</v>
      </c>
      <c r="V27" s="13" t="e">
        <f t="shared" si="21"/>
        <v>#VALUE!</v>
      </c>
      <c r="W27" s="13" t="e">
        <f t="shared" si="22"/>
        <v>#VALUE!</v>
      </c>
      <c r="X27" s="53"/>
    </row>
    <row r="28" spans="1:24">
      <c r="A28" s="1">
        <v>9</v>
      </c>
      <c r="B28" s="13" t="e">
        <f t="shared" si="1"/>
        <v>#VALUE!</v>
      </c>
      <c r="C28" s="13" t="e">
        <f t="shared" si="2"/>
        <v>#VALUE!</v>
      </c>
      <c r="D28" s="13">
        <f t="shared" si="3"/>
        <v>3.667119876985902E-5</v>
      </c>
      <c r="E28" s="13">
        <f t="shared" si="4"/>
        <v>27269.356703493562</v>
      </c>
      <c r="F28" s="13">
        <f t="shared" si="5"/>
        <v>-0.1111111111111111</v>
      </c>
      <c r="G28" s="13" t="e">
        <f t="shared" si="6"/>
        <v>#VALUE!</v>
      </c>
      <c r="H28" s="13" t="e">
        <f t="shared" si="7"/>
        <v>#VALUE!</v>
      </c>
      <c r="I28" s="13">
        <f t="shared" si="8"/>
        <v>0.1111111111111111</v>
      </c>
      <c r="J28" s="13" t="e">
        <f t="shared" si="9"/>
        <v>#VALUE!</v>
      </c>
      <c r="K28" s="13" t="e">
        <f t="shared" si="10"/>
        <v>#VALUE!</v>
      </c>
      <c r="L28" s="13" t="e">
        <f t="shared" si="11"/>
        <v>#VALUE!</v>
      </c>
      <c r="M28" s="13" t="e">
        <f t="shared" si="12"/>
        <v>#VALUE!</v>
      </c>
      <c r="N28" s="13" t="e">
        <f t="shared" si="13"/>
        <v>#VALUE!</v>
      </c>
      <c r="O28" s="13" t="e">
        <f t="shared" si="14"/>
        <v>#VALUE!</v>
      </c>
      <c r="P28" s="13" t="e">
        <f t="shared" si="15"/>
        <v>#VALUE!</v>
      </c>
      <c r="Q28" s="13" t="e">
        <f t="shared" si="16"/>
        <v>#VALUE!</v>
      </c>
      <c r="R28" s="13" t="e">
        <f t="shared" si="17"/>
        <v>#VALUE!</v>
      </c>
      <c r="S28" s="13" t="e">
        <f t="shared" si="18"/>
        <v>#VALUE!</v>
      </c>
      <c r="T28" s="13" t="e">
        <f t="shared" si="19"/>
        <v>#VALUE!</v>
      </c>
      <c r="U28" s="13" t="e">
        <f t="shared" si="20"/>
        <v>#VALUE!</v>
      </c>
      <c r="V28" s="13" t="e">
        <f t="shared" si="21"/>
        <v>#VALUE!</v>
      </c>
      <c r="W28" s="13" t="e">
        <f t="shared" si="22"/>
        <v>#VALUE!</v>
      </c>
      <c r="X28" s="53"/>
    </row>
    <row r="29" spans="1:24">
      <c r="A29" s="1">
        <v>10</v>
      </c>
      <c r="B29" s="13" t="e">
        <f t="shared" si="1"/>
        <v>#VALUE!</v>
      </c>
      <c r="C29" s="13" t="e">
        <f t="shared" si="2"/>
        <v>#VALUE!</v>
      </c>
      <c r="D29" s="13">
        <f t="shared" si="3"/>
        <v>1.1788874415399506E-5</v>
      </c>
      <c r="E29" s="13">
        <f t="shared" si="4"/>
        <v>84825.740334779155</v>
      </c>
      <c r="F29" s="13">
        <f t="shared" si="5"/>
        <v>-0.1</v>
      </c>
      <c r="G29" s="13" t="e">
        <f t="shared" si="6"/>
        <v>#VALUE!</v>
      </c>
      <c r="H29" s="13" t="e">
        <f t="shared" si="7"/>
        <v>#VALUE!</v>
      </c>
      <c r="I29" s="13">
        <f t="shared" si="8"/>
        <v>0.1</v>
      </c>
      <c r="J29" s="13" t="e">
        <f t="shared" si="9"/>
        <v>#VALUE!</v>
      </c>
      <c r="K29" s="13" t="e">
        <f t="shared" si="10"/>
        <v>#VALUE!</v>
      </c>
      <c r="L29" s="13" t="e">
        <f t="shared" si="11"/>
        <v>#VALUE!</v>
      </c>
      <c r="M29" s="13" t="e">
        <f t="shared" si="12"/>
        <v>#VALUE!</v>
      </c>
      <c r="N29" s="13" t="e">
        <f t="shared" si="13"/>
        <v>#VALUE!</v>
      </c>
      <c r="O29" s="13" t="e">
        <f t="shared" si="14"/>
        <v>#VALUE!</v>
      </c>
      <c r="P29" s="13" t="e">
        <f t="shared" si="15"/>
        <v>#VALUE!</v>
      </c>
      <c r="Q29" s="13" t="e">
        <f t="shared" si="16"/>
        <v>#VALUE!</v>
      </c>
      <c r="R29" s="13" t="e">
        <f t="shared" si="17"/>
        <v>#VALUE!</v>
      </c>
      <c r="S29" s="13" t="e">
        <f t="shared" si="18"/>
        <v>#VALUE!</v>
      </c>
      <c r="T29" s="13" t="e">
        <f t="shared" si="19"/>
        <v>#VALUE!</v>
      </c>
      <c r="U29" s="13" t="e">
        <f t="shared" si="20"/>
        <v>#VALUE!</v>
      </c>
      <c r="V29" s="13" t="e">
        <f t="shared" si="21"/>
        <v>#VALUE!</v>
      </c>
      <c r="W29" s="13" t="e">
        <f t="shared" si="22"/>
        <v>#VALUE!</v>
      </c>
      <c r="X29" s="53"/>
    </row>
    <row r="30" spans="1:24" hidden="1">
      <c r="A30" s="1">
        <v>11</v>
      </c>
      <c r="B30" s="13" t="e">
        <f t="shared" si="1"/>
        <v>#VALUE!</v>
      </c>
      <c r="C30" s="13" t="e">
        <f t="shared" si="2"/>
        <v>#VALUE!</v>
      </c>
      <c r="D30" s="13">
        <f t="shared" si="3"/>
        <v>3.7898286569319949E-6</v>
      </c>
      <c r="E30" s="13">
        <f t="shared" si="4"/>
        <v>263864.17184610572</v>
      </c>
      <c r="F30" s="13">
        <f t="shared" si="5"/>
        <v>-9.0909090909090912E-2</v>
      </c>
      <c r="G30" s="13" t="e">
        <f t="shared" si="6"/>
        <v>#VALUE!</v>
      </c>
      <c r="H30" s="13" t="e">
        <f t="shared" si="7"/>
        <v>#VALUE!</v>
      </c>
      <c r="I30" s="13">
        <f t="shared" si="8"/>
        <v>9.0909090909090912E-2</v>
      </c>
      <c r="J30" s="13" t="e">
        <f t="shared" si="9"/>
        <v>#VALUE!</v>
      </c>
      <c r="K30" s="13" t="e">
        <f t="shared" si="10"/>
        <v>#VALUE!</v>
      </c>
      <c r="L30" s="13" t="e">
        <f t="shared" si="11"/>
        <v>#VALUE!</v>
      </c>
      <c r="M30" s="13" t="e">
        <f t="shared" si="12"/>
        <v>#VALUE!</v>
      </c>
      <c r="N30" s="13" t="e">
        <f t="shared" si="13"/>
        <v>#VALUE!</v>
      </c>
      <c r="O30" s="13" t="e">
        <f t="shared" si="14"/>
        <v>#VALUE!</v>
      </c>
      <c r="P30" s="13" t="e">
        <f t="shared" si="15"/>
        <v>#VALUE!</v>
      </c>
      <c r="Q30" s="13" t="e">
        <f t="shared" si="16"/>
        <v>#VALUE!</v>
      </c>
      <c r="R30" s="13" t="e">
        <f t="shared" si="17"/>
        <v>#VALUE!</v>
      </c>
      <c r="S30" s="13" t="e">
        <f t="shared" si="18"/>
        <v>#VALUE!</v>
      </c>
      <c r="T30" s="13" t="e">
        <f t="shared" si="19"/>
        <v>#VALUE!</v>
      </c>
      <c r="U30" s="13" t="e">
        <f t="shared" si="20"/>
        <v>#VALUE!</v>
      </c>
      <c r="V30" s="13" t="e">
        <f t="shared" si="21"/>
        <v>#VALUE!</v>
      </c>
      <c r="W30" s="13" t="e">
        <f t="shared" si="22"/>
        <v>#VALUE!</v>
      </c>
      <c r="X30" s="53"/>
    </row>
    <row r="31" spans="1:24" hidden="1">
      <c r="A31" s="1">
        <v>12</v>
      </c>
      <c r="B31" s="13" t="e">
        <f t="shared" si="1"/>
        <v>#VALUE!</v>
      </c>
      <c r="C31" s="13" t="e">
        <f t="shared" si="2"/>
        <v>#VALUE!</v>
      </c>
      <c r="D31" s="13">
        <f t="shared" si="3"/>
        <v>1.2183352492194852E-6</v>
      </c>
      <c r="E31" s="13">
        <f t="shared" si="4"/>
        <v>820792.14291849511</v>
      </c>
      <c r="F31" s="13">
        <f t="shared" si="5"/>
        <v>-8.3333333333333329E-2</v>
      </c>
      <c r="G31" s="13" t="e">
        <f t="shared" si="6"/>
        <v>#VALUE!</v>
      </c>
      <c r="H31" s="13" t="e">
        <f t="shared" si="7"/>
        <v>#VALUE!</v>
      </c>
      <c r="I31" s="13">
        <f t="shared" si="8"/>
        <v>8.3333333333333329E-2</v>
      </c>
      <c r="J31" s="13" t="e">
        <f t="shared" si="9"/>
        <v>#VALUE!</v>
      </c>
      <c r="K31" s="13" t="e">
        <f t="shared" si="10"/>
        <v>#VALUE!</v>
      </c>
      <c r="L31" s="13" t="e">
        <f t="shared" si="11"/>
        <v>#VALUE!</v>
      </c>
      <c r="M31" s="13" t="e">
        <f t="shared" si="12"/>
        <v>#VALUE!</v>
      </c>
      <c r="N31" s="13" t="e">
        <f t="shared" si="13"/>
        <v>#VALUE!</v>
      </c>
      <c r="O31" s="13" t="e">
        <f t="shared" si="14"/>
        <v>#VALUE!</v>
      </c>
      <c r="P31" s="13" t="e">
        <f t="shared" si="15"/>
        <v>#VALUE!</v>
      </c>
      <c r="Q31" s="13" t="e">
        <f t="shared" si="16"/>
        <v>#VALUE!</v>
      </c>
      <c r="R31" s="13" t="e">
        <f t="shared" si="17"/>
        <v>#VALUE!</v>
      </c>
      <c r="S31" s="13" t="e">
        <f t="shared" si="18"/>
        <v>#VALUE!</v>
      </c>
      <c r="T31" s="13" t="e">
        <f t="shared" si="19"/>
        <v>#VALUE!</v>
      </c>
      <c r="U31" s="13" t="e">
        <f t="shared" si="20"/>
        <v>#VALUE!</v>
      </c>
      <c r="V31" s="13" t="e">
        <f t="shared" si="21"/>
        <v>#VALUE!</v>
      </c>
      <c r="W31" s="13" t="e">
        <f t="shared" si="22"/>
        <v>#VALUE!</v>
      </c>
      <c r="X31" s="53"/>
    </row>
    <row r="32" spans="1:24" hidden="1">
      <c r="A32" s="1">
        <v>13</v>
      </c>
      <c r="B32" s="13" t="e">
        <f t="shared" si="1"/>
        <v>#VALUE!</v>
      </c>
      <c r="C32" s="13" t="e">
        <f t="shared" si="2"/>
        <v>#VALUE!</v>
      </c>
      <c r="D32" s="13">
        <f t="shared" si="3"/>
        <v>3.9166435051771792E-7</v>
      </c>
      <c r="E32" s="13">
        <f t="shared" si="4"/>
        <v>2553206.5879321396</v>
      </c>
      <c r="F32" s="13">
        <f t="shared" si="5"/>
        <v>-7.6923076923076927E-2</v>
      </c>
      <c r="G32" s="13" t="e">
        <f t="shared" si="6"/>
        <v>#VALUE!</v>
      </c>
      <c r="H32" s="13" t="e">
        <f t="shared" si="7"/>
        <v>#VALUE!</v>
      </c>
      <c r="I32" s="13">
        <f t="shared" si="8"/>
        <v>7.6923076923076927E-2</v>
      </c>
      <c r="J32" s="13" t="e">
        <f t="shared" si="9"/>
        <v>#VALUE!</v>
      </c>
      <c r="K32" s="13" t="e">
        <f t="shared" si="10"/>
        <v>#VALUE!</v>
      </c>
      <c r="L32" s="13" t="e">
        <f t="shared" si="11"/>
        <v>#VALUE!</v>
      </c>
      <c r="M32" s="13" t="e">
        <f t="shared" si="12"/>
        <v>#VALUE!</v>
      </c>
      <c r="N32" s="13" t="e">
        <f t="shared" si="13"/>
        <v>#VALUE!</v>
      </c>
      <c r="O32" s="13" t="e">
        <f t="shared" si="14"/>
        <v>#VALUE!</v>
      </c>
      <c r="P32" s="13" t="e">
        <f t="shared" si="15"/>
        <v>#VALUE!</v>
      </c>
      <c r="Q32" s="13" t="e">
        <f t="shared" si="16"/>
        <v>#VALUE!</v>
      </c>
      <c r="R32" s="13" t="e">
        <f t="shared" si="17"/>
        <v>#VALUE!</v>
      </c>
      <c r="S32" s="13" t="e">
        <f t="shared" si="18"/>
        <v>#VALUE!</v>
      </c>
      <c r="T32" s="13" t="e">
        <f t="shared" si="19"/>
        <v>#VALUE!</v>
      </c>
      <c r="U32" s="13" t="e">
        <f t="shared" si="20"/>
        <v>#VALUE!</v>
      </c>
      <c r="V32" s="13" t="e">
        <f t="shared" si="21"/>
        <v>#VALUE!</v>
      </c>
      <c r="W32" s="13" t="e">
        <f t="shared" si="22"/>
        <v>#VALUE!</v>
      </c>
      <c r="X32" s="53"/>
    </row>
    <row r="33" spans="1:24" hidden="1">
      <c r="A33" s="1">
        <v>14</v>
      </c>
      <c r="B33" s="13" t="e">
        <f t="shared" si="1"/>
        <v>#VALUE!</v>
      </c>
      <c r="C33" s="13" t="e">
        <f t="shared" si="2"/>
        <v>#VALUE!</v>
      </c>
      <c r="D33" s="13">
        <f t="shared" si="3"/>
        <v>1.2591030552940222E-7</v>
      </c>
      <c r="E33" s="13">
        <f t="shared" si="4"/>
        <v>7942161.6506718956</v>
      </c>
      <c r="F33" s="13">
        <f t="shared" si="5"/>
        <v>-7.1428571428571425E-2</v>
      </c>
      <c r="G33" s="13" t="e">
        <f t="shared" si="6"/>
        <v>#VALUE!</v>
      </c>
      <c r="H33" s="13" t="e">
        <f t="shared" si="7"/>
        <v>#VALUE!</v>
      </c>
      <c r="I33" s="13">
        <f t="shared" si="8"/>
        <v>7.1428571428571425E-2</v>
      </c>
      <c r="J33" s="13" t="e">
        <f t="shared" si="9"/>
        <v>#VALUE!</v>
      </c>
      <c r="K33" s="13" t="e">
        <f t="shared" si="10"/>
        <v>#VALUE!</v>
      </c>
      <c r="L33" s="13" t="e">
        <f t="shared" si="11"/>
        <v>#VALUE!</v>
      </c>
      <c r="M33" s="13" t="e">
        <f t="shared" si="12"/>
        <v>#VALUE!</v>
      </c>
      <c r="N33" s="13" t="e">
        <f t="shared" si="13"/>
        <v>#VALUE!</v>
      </c>
      <c r="O33" s="13" t="e">
        <f t="shared" si="14"/>
        <v>#VALUE!</v>
      </c>
      <c r="P33" s="13" t="e">
        <f t="shared" si="15"/>
        <v>#VALUE!</v>
      </c>
      <c r="Q33" s="13" t="e">
        <f t="shared" si="16"/>
        <v>#VALUE!</v>
      </c>
      <c r="R33" s="13" t="e">
        <f t="shared" si="17"/>
        <v>#VALUE!</v>
      </c>
      <c r="S33" s="13" t="e">
        <f t="shared" si="18"/>
        <v>#VALUE!</v>
      </c>
      <c r="T33" s="13" t="e">
        <f t="shared" si="19"/>
        <v>#VALUE!</v>
      </c>
      <c r="U33" s="13" t="e">
        <f t="shared" si="20"/>
        <v>#VALUE!</v>
      </c>
      <c r="V33" s="13" t="e">
        <f t="shared" si="21"/>
        <v>#VALUE!</v>
      </c>
      <c r="W33" s="13" t="e">
        <f t="shared" si="22"/>
        <v>#VALUE!</v>
      </c>
      <c r="X33" s="53"/>
    </row>
    <row r="34" spans="1:24" hidden="1">
      <c r="A34" s="1">
        <v>15</v>
      </c>
      <c r="B34" s="13" t="e">
        <f t="shared" si="1"/>
        <v>#VALUE!</v>
      </c>
      <c r="C34" s="13" t="e">
        <f t="shared" si="2"/>
        <v>#VALUE!</v>
      </c>
      <c r="D34" s="13">
        <f t="shared" si="3"/>
        <v>4.0477018185473784E-8</v>
      </c>
      <c r="E34" s="13">
        <f t="shared" si="4"/>
        <v>24705377.145564433</v>
      </c>
      <c r="F34" s="13">
        <f t="shared" si="5"/>
        <v>-6.6666666666666666E-2</v>
      </c>
      <c r="G34" s="13" t="e">
        <f t="shared" si="6"/>
        <v>#VALUE!</v>
      </c>
      <c r="H34" s="13" t="e">
        <f t="shared" si="7"/>
        <v>#VALUE!</v>
      </c>
      <c r="I34" s="13">
        <f t="shared" si="8"/>
        <v>6.6666666666666666E-2</v>
      </c>
      <c r="J34" s="13" t="e">
        <f t="shared" si="9"/>
        <v>#VALUE!</v>
      </c>
      <c r="K34" s="13" t="e">
        <f t="shared" si="10"/>
        <v>#VALUE!</v>
      </c>
      <c r="L34" s="13" t="e">
        <f t="shared" si="11"/>
        <v>#VALUE!</v>
      </c>
      <c r="M34" s="13" t="e">
        <f t="shared" si="12"/>
        <v>#VALUE!</v>
      </c>
      <c r="N34" s="13" t="e">
        <f t="shared" si="13"/>
        <v>#VALUE!</v>
      </c>
      <c r="O34" s="13" t="e">
        <f t="shared" si="14"/>
        <v>#VALUE!</v>
      </c>
      <c r="P34" s="13" t="e">
        <f t="shared" si="15"/>
        <v>#VALUE!</v>
      </c>
      <c r="Q34" s="13" t="e">
        <f t="shared" si="16"/>
        <v>#VALUE!</v>
      </c>
      <c r="R34" s="13" t="e">
        <f t="shared" si="17"/>
        <v>#VALUE!</v>
      </c>
      <c r="S34" s="13" t="e">
        <f t="shared" si="18"/>
        <v>#VALUE!</v>
      </c>
      <c r="T34" s="13" t="e">
        <f t="shared" si="19"/>
        <v>#VALUE!</v>
      </c>
      <c r="U34" s="13" t="e">
        <f t="shared" si="20"/>
        <v>#VALUE!</v>
      </c>
      <c r="V34" s="13" t="e">
        <f t="shared" si="21"/>
        <v>#VALUE!</v>
      </c>
      <c r="W34" s="13" t="e">
        <f t="shared" si="22"/>
        <v>#VALUE!</v>
      </c>
      <c r="X34" s="53"/>
    </row>
    <row r="35" spans="1:24" hidden="1">
      <c r="A35" s="1">
        <v>16</v>
      </c>
      <c r="B35" s="13" t="e">
        <f t="shared" si="1"/>
        <v>#VALUE!</v>
      </c>
      <c r="C35" s="13" t="e">
        <f t="shared" si="2"/>
        <v>#VALUE!</v>
      </c>
      <c r="D35" s="13">
        <f t="shared" si="3"/>
        <v>1.3012350294111371E-8</v>
      </c>
      <c r="E35" s="13">
        <f t="shared" si="4"/>
        <v>76850067.620185539</v>
      </c>
      <c r="F35" s="13">
        <f t="shared" si="5"/>
        <v>-6.25E-2</v>
      </c>
      <c r="G35" s="13" t="e">
        <f t="shared" si="6"/>
        <v>#VALUE!</v>
      </c>
      <c r="H35" s="13" t="e">
        <f t="shared" si="7"/>
        <v>#VALUE!</v>
      </c>
      <c r="I35" s="13">
        <f t="shared" si="8"/>
        <v>6.25E-2</v>
      </c>
      <c r="J35" s="13" t="e">
        <f t="shared" si="9"/>
        <v>#VALUE!</v>
      </c>
      <c r="K35" s="13" t="e">
        <f t="shared" si="10"/>
        <v>#VALUE!</v>
      </c>
      <c r="L35" s="13" t="e">
        <f t="shared" si="11"/>
        <v>#VALUE!</v>
      </c>
      <c r="M35" s="13" t="e">
        <f t="shared" si="12"/>
        <v>#VALUE!</v>
      </c>
      <c r="N35" s="13" t="e">
        <f t="shared" si="13"/>
        <v>#VALUE!</v>
      </c>
      <c r="O35" s="13" t="e">
        <f t="shared" si="14"/>
        <v>#VALUE!</v>
      </c>
      <c r="P35" s="13" t="e">
        <f t="shared" si="15"/>
        <v>#VALUE!</v>
      </c>
      <c r="Q35" s="13" t="e">
        <f t="shared" si="16"/>
        <v>#VALUE!</v>
      </c>
      <c r="R35" s="13" t="e">
        <f t="shared" si="17"/>
        <v>#VALUE!</v>
      </c>
      <c r="S35" s="13" t="e">
        <f t="shared" si="18"/>
        <v>#VALUE!</v>
      </c>
      <c r="T35" s="13" t="e">
        <f t="shared" si="19"/>
        <v>#VALUE!</v>
      </c>
      <c r="U35" s="13" t="e">
        <f t="shared" si="20"/>
        <v>#VALUE!</v>
      </c>
      <c r="V35" s="13" t="e">
        <f t="shared" si="21"/>
        <v>#VALUE!</v>
      </c>
      <c r="W35" s="13" t="e">
        <f t="shared" si="22"/>
        <v>#VALUE!</v>
      </c>
      <c r="X35" s="53"/>
    </row>
    <row r="36" spans="1:24" hidden="1">
      <c r="A36" s="1">
        <v>17</v>
      </c>
      <c r="B36" s="13" t="e">
        <f t="shared" si="1"/>
        <v>#VALUE!</v>
      </c>
      <c r="C36" s="13" t="e">
        <f t="shared" si="2"/>
        <v>#VALUE!</v>
      </c>
      <c r="D36" s="13">
        <f t="shared" si="3"/>
        <v>4.1831455914266322E-9</v>
      </c>
      <c r="E36" s="13">
        <f t="shared" si="4"/>
        <v>239054553.12134069</v>
      </c>
      <c r="F36" s="13">
        <f t="shared" si="5"/>
        <v>-5.8823529411764705E-2</v>
      </c>
      <c r="G36" s="13" t="e">
        <f t="shared" si="6"/>
        <v>#VALUE!</v>
      </c>
      <c r="H36" s="13" t="e">
        <f t="shared" si="7"/>
        <v>#VALUE!</v>
      </c>
      <c r="I36" s="13">
        <f t="shared" si="8"/>
        <v>5.8823529411764705E-2</v>
      </c>
      <c r="J36" s="13" t="e">
        <f t="shared" si="9"/>
        <v>#VALUE!</v>
      </c>
      <c r="K36" s="13" t="e">
        <f t="shared" si="10"/>
        <v>#VALUE!</v>
      </c>
      <c r="L36" s="13" t="e">
        <f t="shared" si="11"/>
        <v>#VALUE!</v>
      </c>
      <c r="M36" s="13" t="e">
        <f t="shared" si="12"/>
        <v>#VALUE!</v>
      </c>
      <c r="N36" s="13" t="e">
        <f t="shared" si="13"/>
        <v>#VALUE!</v>
      </c>
      <c r="O36" s="13" t="e">
        <f t="shared" si="14"/>
        <v>#VALUE!</v>
      </c>
      <c r="P36" s="13" t="e">
        <f t="shared" si="15"/>
        <v>#VALUE!</v>
      </c>
      <c r="Q36" s="13" t="e">
        <f t="shared" si="16"/>
        <v>#VALUE!</v>
      </c>
      <c r="R36" s="13" t="e">
        <f t="shared" si="17"/>
        <v>#VALUE!</v>
      </c>
      <c r="S36" s="13" t="e">
        <f t="shared" si="18"/>
        <v>#VALUE!</v>
      </c>
      <c r="T36" s="13" t="e">
        <f t="shared" si="19"/>
        <v>#VALUE!</v>
      </c>
      <c r="U36" s="13" t="e">
        <f t="shared" si="20"/>
        <v>#VALUE!</v>
      </c>
      <c r="V36" s="13" t="e">
        <f t="shared" si="21"/>
        <v>#VALUE!</v>
      </c>
      <c r="W36" s="13" t="e">
        <f t="shared" si="22"/>
        <v>#VALUE!</v>
      </c>
      <c r="X36" s="53"/>
    </row>
    <row r="37" spans="1:24" hidden="1">
      <c r="A37" s="1">
        <v>18</v>
      </c>
      <c r="B37" s="13" t="e">
        <f t="shared" si="1"/>
        <v>#VALUE!</v>
      </c>
      <c r="C37" s="13" t="e">
        <f t="shared" si="2"/>
        <v>#VALUE!</v>
      </c>
      <c r="D37" s="13">
        <f t="shared" si="3"/>
        <v>1.3447768192185098E-9</v>
      </c>
      <c r="E37" s="13">
        <f t="shared" si="4"/>
        <v>743617815.02236927</v>
      </c>
      <c r="F37" s="13">
        <f t="shared" si="5"/>
        <v>-5.5555555555555552E-2</v>
      </c>
      <c r="G37" s="13" t="e">
        <f t="shared" si="6"/>
        <v>#VALUE!</v>
      </c>
      <c r="H37" s="13" t="e">
        <f t="shared" si="7"/>
        <v>#VALUE!</v>
      </c>
      <c r="I37" s="13">
        <f t="shared" si="8"/>
        <v>5.5555555555555552E-2</v>
      </c>
      <c r="J37" s="13" t="e">
        <f t="shared" si="9"/>
        <v>#VALUE!</v>
      </c>
      <c r="K37" s="13" t="e">
        <f t="shared" si="10"/>
        <v>#VALUE!</v>
      </c>
      <c r="L37" s="13" t="e">
        <f t="shared" si="11"/>
        <v>#VALUE!</v>
      </c>
      <c r="M37" s="13" t="e">
        <f t="shared" si="12"/>
        <v>#VALUE!</v>
      </c>
      <c r="N37" s="13" t="e">
        <f t="shared" si="13"/>
        <v>#VALUE!</v>
      </c>
      <c r="O37" s="13" t="e">
        <f t="shared" si="14"/>
        <v>#VALUE!</v>
      </c>
      <c r="P37" s="13" t="e">
        <f t="shared" si="15"/>
        <v>#VALUE!</v>
      </c>
      <c r="Q37" s="13" t="e">
        <f t="shared" si="16"/>
        <v>#VALUE!</v>
      </c>
      <c r="R37" s="13" t="e">
        <f t="shared" si="17"/>
        <v>#VALUE!</v>
      </c>
      <c r="S37" s="13" t="e">
        <f t="shared" si="18"/>
        <v>#VALUE!</v>
      </c>
      <c r="T37" s="13" t="e">
        <f t="shared" si="19"/>
        <v>#VALUE!</v>
      </c>
      <c r="U37" s="13" t="e">
        <f t="shared" si="20"/>
        <v>#VALUE!</v>
      </c>
      <c r="V37" s="13" t="e">
        <f t="shared" si="21"/>
        <v>#VALUE!</v>
      </c>
      <c r="W37" s="13" t="e">
        <f t="shared" si="22"/>
        <v>#VALUE!</v>
      </c>
      <c r="X37" s="53"/>
    </row>
    <row r="38" spans="1:24" hidden="1">
      <c r="A38" s="1">
        <v>19</v>
      </c>
      <c r="B38" s="13" t="e">
        <f t="shared" si="1"/>
        <v>#VALUE!</v>
      </c>
      <c r="C38" s="13" t="e">
        <f t="shared" si="2"/>
        <v>#VALUE!</v>
      </c>
      <c r="D38" s="13">
        <f t="shared" si="3"/>
        <v>4.3231215696002164E-10</v>
      </c>
      <c r="E38" s="13">
        <f t="shared" si="4"/>
        <v>2313143370.8270102</v>
      </c>
      <c r="F38" s="13">
        <f t="shared" si="5"/>
        <v>-5.2631578947368418E-2</v>
      </c>
      <c r="G38" s="13" t="e">
        <f t="shared" si="6"/>
        <v>#VALUE!</v>
      </c>
      <c r="H38" s="13" t="e">
        <f t="shared" si="7"/>
        <v>#VALUE!</v>
      </c>
      <c r="I38" s="13">
        <f t="shared" si="8"/>
        <v>5.2631578947368418E-2</v>
      </c>
      <c r="J38" s="13" t="e">
        <f t="shared" si="9"/>
        <v>#VALUE!</v>
      </c>
      <c r="K38" s="13" t="e">
        <f t="shared" si="10"/>
        <v>#VALUE!</v>
      </c>
      <c r="L38" s="13" t="e">
        <f t="shared" si="11"/>
        <v>#VALUE!</v>
      </c>
      <c r="M38" s="13" t="e">
        <f t="shared" si="12"/>
        <v>#VALUE!</v>
      </c>
      <c r="N38" s="13" t="e">
        <f t="shared" si="13"/>
        <v>#VALUE!</v>
      </c>
      <c r="O38" s="13" t="e">
        <f t="shared" si="14"/>
        <v>#VALUE!</v>
      </c>
      <c r="P38" s="13" t="e">
        <f t="shared" si="15"/>
        <v>#VALUE!</v>
      </c>
      <c r="Q38" s="13" t="e">
        <f t="shared" si="16"/>
        <v>#VALUE!</v>
      </c>
      <c r="R38" s="13" t="e">
        <f t="shared" si="17"/>
        <v>#VALUE!</v>
      </c>
      <c r="S38" s="13" t="e">
        <f t="shared" si="18"/>
        <v>#VALUE!</v>
      </c>
      <c r="T38" s="13" t="e">
        <f t="shared" si="19"/>
        <v>#VALUE!</v>
      </c>
      <c r="U38" s="13" t="e">
        <f t="shared" si="20"/>
        <v>#VALUE!</v>
      </c>
      <c r="V38" s="13" t="e">
        <f t="shared" si="21"/>
        <v>#VALUE!</v>
      </c>
      <c r="W38" s="13" t="e">
        <f t="shared" si="22"/>
        <v>#VALUE!</v>
      </c>
      <c r="X38" s="53"/>
    </row>
    <row r="39" spans="1:24" hidden="1">
      <c r="A39" s="1">
        <v>20</v>
      </c>
      <c r="B39" s="13" t="e">
        <f t="shared" si="1"/>
        <v>#VALUE!</v>
      </c>
      <c r="C39" s="13" t="e">
        <f t="shared" si="2"/>
        <v>#VALUE!</v>
      </c>
      <c r="D39" s="13">
        <f t="shared" si="3"/>
        <v>1.3897755998206105E-10</v>
      </c>
      <c r="E39" s="13">
        <f t="shared" si="4"/>
        <v>7195406223.34338</v>
      </c>
      <c r="F39" s="13">
        <f t="shared" si="5"/>
        <v>-0.05</v>
      </c>
      <c r="G39" s="13" t="e">
        <f t="shared" si="6"/>
        <v>#VALUE!</v>
      </c>
      <c r="H39" s="13" t="e">
        <f t="shared" si="7"/>
        <v>#VALUE!</v>
      </c>
      <c r="I39" s="13">
        <f t="shared" si="8"/>
        <v>0.05</v>
      </c>
      <c r="J39" s="13" t="e">
        <f t="shared" si="9"/>
        <v>#VALUE!</v>
      </c>
      <c r="K39" s="13" t="e">
        <f t="shared" si="10"/>
        <v>#VALUE!</v>
      </c>
      <c r="L39" s="13" t="e">
        <f t="shared" si="11"/>
        <v>#VALUE!</v>
      </c>
      <c r="M39" s="13" t="e">
        <f t="shared" si="12"/>
        <v>#VALUE!</v>
      </c>
      <c r="N39" s="13" t="e">
        <f t="shared" si="13"/>
        <v>#VALUE!</v>
      </c>
      <c r="O39" s="13" t="e">
        <f t="shared" si="14"/>
        <v>#VALUE!</v>
      </c>
      <c r="P39" s="13" t="e">
        <f t="shared" si="15"/>
        <v>#VALUE!</v>
      </c>
      <c r="Q39" s="13" t="e">
        <f t="shared" si="16"/>
        <v>#VALUE!</v>
      </c>
      <c r="R39" s="13" t="e">
        <f t="shared" si="17"/>
        <v>#VALUE!</v>
      </c>
      <c r="S39" s="13" t="e">
        <f t="shared" si="18"/>
        <v>#VALUE!</v>
      </c>
      <c r="T39" s="13" t="e">
        <f t="shared" si="19"/>
        <v>#VALUE!</v>
      </c>
      <c r="U39" s="13" t="e">
        <f t="shared" si="20"/>
        <v>#VALUE!</v>
      </c>
      <c r="V39" s="13" t="e">
        <f t="shared" si="21"/>
        <v>#VALUE!</v>
      </c>
      <c r="W39" s="13" t="e">
        <f t="shared" si="22"/>
        <v>#VALUE!</v>
      </c>
      <c r="X39" s="53"/>
    </row>
    <row r="40" spans="1:24" hidden="1">
      <c r="A40" s="1">
        <v>21</v>
      </c>
      <c r="B40" s="13" t="e">
        <f t="shared" si="1"/>
        <v>#VALUE!</v>
      </c>
      <c r="C40" s="13" t="e">
        <f t="shared" si="2"/>
        <v>#VALUE!</v>
      </c>
      <c r="D40" s="13">
        <f t="shared" si="3"/>
        <v>4.4677814092453388E-11</v>
      </c>
      <c r="E40" s="13">
        <f t="shared" si="4"/>
        <v>22382473724.66935</v>
      </c>
      <c r="F40" s="13">
        <f t="shared" si="5"/>
        <v>-4.7619047619047616E-2</v>
      </c>
      <c r="G40" s="13" t="e">
        <f t="shared" si="6"/>
        <v>#VALUE!</v>
      </c>
      <c r="H40" s="13" t="e">
        <f t="shared" si="7"/>
        <v>#VALUE!</v>
      </c>
      <c r="I40" s="13">
        <f t="shared" si="8"/>
        <v>4.7619047619047616E-2</v>
      </c>
      <c r="J40" s="13" t="e">
        <f t="shared" si="9"/>
        <v>#VALUE!</v>
      </c>
      <c r="K40" s="13" t="e">
        <f t="shared" si="10"/>
        <v>#VALUE!</v>
      </c>
      <c r="L40" s="13" t="e">
        <f t="shared" si="11"/>
        <v>#VALUE!</v>
      </c>
      <c r="M40" s="13" t="e">
        <f t="shared" si="12"/>
        <v>#VALUE!</v>
      </c>
      <c r="N40" s="13" t="e">
        <f t="shared" si="13"/>
        <v>#VALUE!</v>
      </c>
      <c r="O40" s="13" t="e">
        <f t="shared" si="14"/>
        <v>#VALUE!</v>
      </c>
      <c r="P40" s="13" t="e">
        <f t="shared" si="15"/>
        <v>#VALUE!</v>
      </c>
      <c r="Q40" s="13" t="e">
        <f t="shared" si="16"/>
        <v>#VALUE!</v>
      </c>
      <c r="R40" s="13" t="e">
        <f t="shared" si="17"/>
        <v>#VALUE!</v>
      </c>
      <c r="S40" s="13" t="e">
        <f t="shared" si="18"/>
        <v>#VALUE!</v>
      </c>
      <c r="T40" s="13" t="e">
        <f t="shared" si="19"/>
        <v>#VALUE!</v>
      </c>
      <c r="U40" s="13" t="e">
        <f t="shared" si="20"/>
        <v>#VALUE!</v>
      </c>
      <c r="V40" s="13" t="e">
        <f t="shared" si="21"/>
        <v>#VALUE!</v>
      </c>
      <c r="W40" s="13" t="e">
        <f t="shared" si="22"/>
        <v>#VALUE!</v>
      </c>
      <c r="X40" s="53"/>
    </row>
    <row r="41" spans="1:24" hidden="1">
      <c r="A41" s="1">
        <v>22</v>
      </c>
      <c r="B41" s="13" t="e">
        <f t="shared" si="1"/>
        <v>#VALUE!</v>
      </c>
      <c r="C41" s="13" t="e">
        <f t="shared" si="2"/>
        <v>#VALUE!</v>
      </c>
      <c r="D41" s="13">
        <f t="shared" si="3"/>
        <v>1.436280124890297E-11</v>
      </c>
      <c r="E41" s="13">
        <f t="shared" si="4"/>
        <v>69624301184.031204</v>
      </c>
      <c r="F41" s="13">
        <f t="shared" si="5"/>
        <v>-4.5454545454545456E-2</v>
      </c>
      <c r="G41" s="13" t="e">
        <f t="shared" si="6"/>
        <v>#VALUE!</v>
      </c>
      <c r="H41" s="13" t="e">
        <f t="shared" si="7"/>
        <v>#VALUE!</v>
      </c>
      <c r="I41" s="13">
        <f t="shared" si="8"/>
        <v>4.5454545454545456E-2</v>
      </c>
      <c r="J41" s="13" t="e">
        <f t="shared" si="9"/>
        <v>#VALUE!</v>
      </c>
      <c r="K41" s="13" t="e">
        <f t="shared" si="10"/>
        <v>#VALUE!</v>
      </c>
      <c r="L41" s="13" t="e">
        <f t="shared" si="11"/>
        <v>#VALUE!</v>
      </c>
      <c r="M41" s="13" t="e">
        <f t="shared" si="12"/>
        <v>#VALUE!</v>
      </c>
      <c r="N41" s="13" t="e">
        <f t="shared" si="13"/>
        <v>#VALUE!</v>
      </c>
      <c r="O41" s="13" t="e">
        <f t="shared" si="14"/>
        <v>#VALUE!</v>
      </c>
      <c r="P41" s="13" t="e">
        <f t="shared" si="15"/>
        <v>#VALUE!</v>
      </c>
      <c r="Q41" s="13" t="e">
        <f t="shared" si="16"/>
        <v>#VALUE!</v>
      </c>
      <c r="R41" s="13" t="e">
        <f t="shared" si="17"/>
        <v>#VALUE!</v>
      </c>
      <c r="S41" s="13" t="e">
        <f t="shared" si="18"/>
        <v>#VALUE!</v>
      </c>
      <c r="T41" s="13" t="e">
        <f t="shared" si="19"/>
        <v>#VALUE!</v>
      </c>
      <c r="U41" s="13" t="e">
        <f t="shared" si="20"/>
        <v>#VALUE!</v>
      </c>
      <c r="V41" s="13" t="e">
        <f t="shared" si="21"/>
        <v>#VALUE!</v>
      </c>
      <c r="W41" s="13" t="e">
        <f t="shared" si="22"/>
        <v>#VALUE!</v>
      </c>
      <c r="X41" s="53"/>
    </row>
    <row r="42" spans="1:24" hidden="1">
      <c r="A42" s="1">
        <v>23</v>
      </c>
      <c r="B42" s="13" t="e">
        <f t="shared" si="1"/>
        <v>#VALUE!</v>
      </c>
      <c r="C42" s="13" t="e">
        <f t="shared" si="2"/>
        <v>#VALUE!</v>
      </c>
      <c r="D42" s="13">
        <f t="shared" si="3"/>
        <v>4.6172818412423971E-12</v>
      </c>
      <c r="E42" s="13">
        <f t="shared" si="4"/>
        <v>216577639048.97876</v>
      </c>
      <c r="F42" s="13">
        <f t="shared" si="5"/>
        <v>-4.3478260869565216E-2</v>
      </c>
      <c r="G42" s="13" t="e">
        <f t="shared" si="6"/>
        <v>#VALUE!</v>
      </c>
      <c r="H42" s="13" t="e">
        <f t="shared" si="7"/>
        <v>#VALUE!</v>
      </c>
      <c r="I42" s="13">
        <f t="shared" si="8"/>
        <v>4.3478260869565216E-2</v>
      </c>
      <c r="J42" s="13" t="e">
        <f t="shared" si="9"/>
        <v>#VALUE!</v>
      </c>
      <c r="K42" s="13" t="e">
        <f t="shared" si="10"/>
        <v>#VALUE!</v>
      </c>
      <c r="L42" s="13" t="e">
        <f t="shared" si="11"/>
        <v>#VALUE!</v>
      </c>
      <c r="M42" s="13" t="e">
        <f t="shared" si="12"/>
        <v>#VALUE!</v>
      </c>
      <c r="N42" s="13" t="e">
        <f t="shared" si="13"/>
        <v>#VALUE!</v>
      </c>
      <c r="O42" s="13" t="e">
        <f t="shared" si="14"/>
        <v>#VALUE!</v>
      </c>
      <c r="P42" s="13" t="e">
        <f t="shared" si="15"/>
        <v>#VALUE!</v>
      </c>
      <c r="Q42" s="13" t="e">
        <f t="shared" si="16"/>
        <v>#VALUE!</v>
      </c>
      <c r="R42" s="13" t="e">
        <f t="shared" si="17"/>
        <v>#VALUE!</v>
      </c>
      <c r="S42" s="13" t="e">
        <f t="shared" si="18"/>
        <v>#VALUE!</v>
      </c>
      <c r="T42" s="13" t="e">
        <f t="shared" si="19"/>
        <v>#VALUE!</v>
      </c>
      <c r="U42" s="13" t="e">
        <f t="shared" si="20"/>
        <v>#VALUE!</v>
      </c>
      <c r="V42" s="13" t="e">
        <f t="shared" si="21"/>
        <v>#VALUE!</v>
      </c>
      <c r="W42" s="13" t="e">
        <f t="shared" si="22"/>
        <v>#VALUE!</v>
      </c>
      <c r="X42" s="53"/>
    </row>
    <row r="43" spans="1:24" hidden="1">
      <c r="A43" s="1">
        <v>24</v>
      </c>
      <c r="B43" s="13" t="e">
        <f t="shared" si="1"/>
        <v>#VALUE!</v>
      </c>
      <c r="C43" s="13" t="e">
        <f t="shared" si="2"/>
        <v>#VALUE!</v>
      </c>
      <c r="D43" s="13">
        <f t="shared" si="3"/>
        <v>1.4843407794907049E-12</v>
      </c>
      <c r="E43" s="13">
        <f t="shared" si="4"/>
        <v>673699741876.73523</v>
      </c>
      <c r="F43" s="13">
        <f t="shared" si="5"/>
        <v>-4.1666666666666664E-2</v>
      </c>
      <c r="G43" s="13" t="e">
        <f t="shared" si="6"/>
        <v>#VALUE!</v>
      </c>
      <c r="H43" s="13" t="e">
        <f t="shared" si="7"/>
        <v>#VALUE!</v>
      </c>
      <c r="I43" s="13">
        <f t="shared" si="8"/>
        <v>4.1666666666666664E-2</v>
      </c>
      <c r="J43" s="13" t="e">
        <f t="shared" si="9"/>
        <v>#VALUE!</v>
      </c>
      <c r="K43" s="13" t="e">
        <f t="shared" si="10"/>
        <v>#VALUE!</v>
      </c>
      <c r="L43" s="13" t="e">
        <f t="shared" si="11"/>
        <v>#VALUE!</v>
      </c>
      <c r="M43" s="13" t="e">
        <f t="shared" si="12"/>
        <v>#VALUE!</v>
      </c>
      <c r="N43" s="13" t="e">
        <f t="shared" si="13"/>
        <v>#VALUE!</v>
      </c>
      <c r="O43" s="13" t="e">
        <f t="shared" si="14"/>
        <v>#VALUE!</v>
      </c>
      <c r="P43" s="13" t="e">
        <f t="shared" si="15"/>
        <v>#VALUE!</v>
      </c>
      <c r="Q43" s="13" t="e">
        <f t="shared" si="16"/>
        <v>#VALUE!</v>
      </c>
      <c r="R43" s="13" t="e">
        <f t="shared" si="17"/>
        <v>#VALUE!</v>
      </c>
      <c r="S43" s="13" t="e">
        <f t="shared" si="18"/>
        <v>#VALUE!</v>
      </c>
      <c r="T43" s="13" t="e">
        <f t="shared" si="19"/>
        <v>#VALUE!</v>
      </c>
      <c r="U43" s="13" t="e">
        <f t="shared" si="20"/>
        <v>#VALUE!</v>
      </c>
      <c r="V43" s="13" t="e">
        <f t="shared" si="21"/>
        <v>#VALUE!</v>
      </c>
      <c r="W43" s="13" t="e">
        <f t="shared" si="22"/>
        <v>#VALUE!</v>
      </c>
      <c r="X43" s="53"/>
    </row>
    <row r="44" spans="1:24" hidden="1">
      <c r="A44" s="1">
        <v>25</v>
      </c>
      <c r="B44" s="13" t="e">
        <f t="shared" si="1"/>
        <v>#VALUE!</v>
      </c>
      <c r="C44" s="13" t="e">
        <f t="shared" si="2"/>
        <v>#VALUE!</v>
      </c>
      <c r="D44" s="13">
        <f t="shared" si="3"/>
        <v>4.7717848409839081E-13</v>
      </c>
      <c r="E44" s="13">
        <f t="shared" si="4"/>
        <v>2095651906622.4436</v>
      </c>
      <c r="F44" s="13">
        <f t="shared" si="5"/>
        <v>-0.04</v>
      </c>
      <c r="G44" s="13" t="e">
        <f t="shared" si="6"/>
        <v>#VALUE!</v>
      </c>
      <c r="H44" s="13" t="e">
        <f t="shared" si="7"/>
        <v>#VALUE!</v>
      </c>
      <c r="I44" s="13">
        <f t="shared" si="8"/>
        <v>0.04</v>
      </c>
      <c r="J44" s="13" t="e">
        <f t="shared" si="9"/>
        <v>#VALUE!</v>
      </c>
      <c r="K44" s="13" t="e">
        <f t="shared" si="10"/>
        <v>#VALUE!</v>
      </c>
      <c r="L44" s="13" t="e">
        <f t="shared" si="11"/>
        <v>#VALUE!</v>
      </c>
      <c r="M44" s="13" t="e">
        <f t="shared" si="12"/>
        <v>#VALUE!</v>
      </c>
      <c r="N44" s="13" t="e">
        <f t="shared" si="13"/>
        <v>#VALUE!</v>
      </c>
      <c r="O44" s="13" t="e">
        <f t="shared" si="14"/>
        <v>#VALUE!</v>
      </c>
      <c r="P44" s="13" t="e">
        <f t="shared" si="15"/>
        <v>#VALUE!</v>
      </c>
      <c r="Q44" s="13" t="e">
        <f t="shared" si="16"/>
        <v>#VALUE!</v>
      </c>
      <c r="R44" s="13" t="e">
        <f t="shared" si="17"/>
        <v>#VALUE!</v>
      </c>
      <c r="S44" s="13" t="e">
        <f t="shared" si="18"/>
        <v>#VALUE!</v>
      </c>
      <c r="T44" s="13" t="e">
        <f t="shared" si="19"/>
        <v>#VALUE!</v>
      </c>
      <c r="U44" s="13" t="e">
        <f t="shared" si="20"/>
        <v>#VALUE!</v>
      </c>
      <c r="V44" s="13" t="e">
        <f t="shared" si="21"/>
        <v>#VALUE!</v>
      </c>
      <c r="W44" s="13" t="e">
        <f t="shared" si="22"/>
        <v>#VALUE!</v>
      </c>
      <c r="X44" s="53"/>
    </row>
    <row r="45" spans="1:24" hidden="1">
      <c r="A45" s="1">
        <v>26</v>
      </c>
      <c r="B45" s="13" t="e">
        <f t="shared" si="1"/>
        <v>#VALUE!</v>
      </c>
      <c r="C45" s="13" t="e">
        <f t="shared" si="2"/>
        <v>#VALUE!</v>
      </c>
      <c r="D45" s="13">
        <f t="shared" si="3"/>
        <v>1.5340096346646579E-13</v>
      </c>
      <c r="E45" s="13">
        <f t="shared" si="4"/>
        <v>6518863880660.0781</v>
      </c>
      <c r="F45" s="13">
        <f t="shared" si="5"/>
        <v>-3.8461538461538464E-2</v>
      </c>
      <c r="G45" s="13" t="e">
        <f t="shared" si="6"/>
        <v>#VALUE!</v>
      </c>
      <c r="H45" s="13" t="e">
        <f t="shared" si="7"/>
        <v>#VALUE!</v>
      </c>
      <c r="I45" s="13">
        <f t="shared" si="8"/>
        <v>3.8461538461538464E-2</v>
      </c>
      <c r="J45" s="13" t="e">
        <f t="shared" si="9"/>
        <v>#VALUE!</v>
      </c>
      <c r="K45" s="13" t="e">
        <f t="shared" si="10"/>
        <v>#VALUE!</v>
      </c>
      <c r="L45" s="13" t="e">
        <f t="shared" si="11"/>
        <v>#VALUE!</v>
      </c>
      <c r="M45" s="13" t="e">
        <f t="shared" si="12"/>
        <v>#VALUE!</v>
      </c>
      <c r="N45" s="13" t="e">
        <f t="shared" si="13"/>
        <v>#VALUE!</v>
      </c>
      <c r="O45" s="13" t="e">
        <f t="shared" si="14"/>
        <v>#VALUE!</v>
      </c>
      <c r="P45" s="13" t="e">
        <f t="shared" si="15"/>
        <v>#VALUE!</v>
      </c>
      <c r="Q45" s="13" t="e">
        <f t="shared" si="16"/>
        <v>#VALUE!</v>
      </c>
      <c r="R45" s="13" t="e">
        <f t="shared" si="17"/>
        <v>#VALUE!</v>
      </c>
      <c r="S45" s="13" t="e">
        <f t="shared" si="18"/>
        <v>#VALUE!</v>
      </c>
      <c r="T45" s="13" t="e">
        <f t="shared" si="19"/>
        <v>#VALUE!</v>
      </c>
      <c r="U45" s="13" t="e">
        <f t="shared" si="20"/>
        <v>#VALUE!</v>
      </c>
      <c r="V45" s="13" t="e">
        <f t="shared" si="21"/>
        <v>#VALUE!</v>
      </c>
      <c r="W45" s="13" t="e">
        <f t="shared" si="22"/>
        <v>#VALUE!</v>
      </c>
      <c r="X45" s="53"/>
    </row>
    <row r="46" spans="1:24" hidden="1">
      <c r="A46" s="1">
        <v>27</v>
      </c>
      <c r="B46" s="13" t="e">
        <f t="shared" si="1"/>
        <v>#VALUE!</v>
      </c>
      <c r="C46" s="13" t="e">
        <f t="shared" si="2"/>
        <v>#VALUE!</v>
      </c>
      <c r="D46" s="13">
        <f t="shared" si="3"/>
        <v>4.9314578038660839E-14</v>
      </c>
      <c r="E46" s="13">
        <f t="shared" si="4"/>
        <v>20277979448917.445</v>
      </c>
      <c r="F46" s="13">
        <f t="shared" si="5"/>
        <v>-3.7037037037037035E-2</v>
      </c>
      <c r="G46" s="13" t="e">
        <f t="shared" si="6"/>
        <v>#VALUE!</v>
      </c>
      <c r="H46" s="13" t="e">
        <f t="shared" si="7"/>
        <v>#VALUE!</v>
      </c>
      <c r="I46" s="13">
        <f t="shared" si="8"/>
        <v>3.7037037037037035E-2</v>
      </c>
      <c r="J46" s="13" t="e">
        <f t="shared" si="9"/>
        <v>#VALUE!</v>
      </c>
      <c r="K46" s="13" t="e">
        <f t="shared" si="10"/>
        <v>#VALUE!</v>
      </c>
      <c r="L46" s="13" t="e">
        <f t="shared" si="11"/>
        <v>#VALUE!</v>
      </c>
      <c r="M46" s="13" t="e">
        <f t="shared" si="12"/>
        <v>#VALUE!</v>
      </c>
      <c r="N46" s="13" t="e">
        <f t="shared" si="13"/>
        <v>#VALUE!</v>
      </c>
      <c r="O46" s="13" t="e">
        <f t="shared" si="14"/>
        <v>#VALUE!</v>
      </c>
      <c r="P46" s="13" t="e">
        <f t="shared" si="15"/>
        <v>#VALUE!</v>
      </c>
      <c r="Q46" s="13" t="e">
        <f t="shared" si="16"/>
        <v>#VALUE!</v>
      </c>
      <c r="R46" s="13" t="e">
        <f t="shared" si="17"/>
        <v>#VALUE!</v>
      </c>
      <c r="S46" s="13" t="e">
        <f t="shared" si="18"/>
        <v>#VALUE!</v>
      </c>
      <c r="T46" s="13" t="e">
        <f t="shared" si="19"/>
        <v>#VALUE!</v>
      </c>
      <c r="U46" s="13" t="e">
        <f t="shared" si="20"/>
        <v>#VALUE!</v>
      </c>
      <c r="V46" s="13" t="e">
        <f t="shared" si="21"/>
        <v>#VALUE!</v>
      </c>
      <c r="W46" s="13" t="e">
        <f t="shared" si="22"/>
        <v>#VALUE!</v>
      </c>
      <c r="X46" s="53"/>
    </row>
    <row r="47" spans="1:24" hidden="1">
      <c r="A47" s="1">
        <v>28</v>
      </c>
      <c r="B47" s="13" t="e">
        <f t="shared" si="1"/>
        <v>#VALUE!</v>
      </c>
      <c r="C47" s="13" t="e">
        <f t="shared" si="2"/>
        <v>#VALUE!</v>
      </c>
      <c r="D47" s="13">
        <f t="shared" si="3"/>
        <v>1.5853405038507417E-14</v>
      </c>
      <c r="E47" s="13">
        <f t="shared" si="4"/>
        <v>63077931685403.336</v>
      </c>
      <c r="F47" s="13">
        <f t="shared" si="5"/>
        <v>-3.5714285714285712E-2</v>
      </c>
      <c r="G47" s="13" t="e">
        <f t="shared" si="6"/>
        <v>#VALUE!</v>
      </c>
      <c r="H47" s="13" t="e">
        <f t="shared" si="7"/>
        <v>#VALUE!</v>
      </c>
      <c r="I47" s="13">
        <f t="shared" si="8"/>
        <v>3.5714285714285712E-2</v>
      </c>
      <c r="J47" s="13" t="e">
        <f t="shared" si="9"/>
        <v>#VALUE!</v>
      </c>
      <c r="K47" s="13" t="e">
        <f t="shared" si="10"/>
        <v>#VALUE!</v>
      </c>
      <c r="L47" s="13" t="e">
        <f t="shared" si="11"/>
        <v>#VALUE!</v>
      </c>
      <c r="M47" s="13" t="e">
        <f t="shared" si="12"/>
        <v>#VALUE!</v>
      </c>
      <c r="N47" s="13" t="e">
        <f t="shared" si="13"/>
        <v>#VALUE!</v>
      </c>
      <c r="O47" s="13" t="e">
        <f t="shared" si="14"/>
        <v>#VALUE!</v>
      </c>
      <c r="P47" s="13" t="e">
        <f t="shared" si="15"/>
        <v>#VALUE!</v>
      </c>
      <c r="Q47" s="13" t="e">
        <f t="shared" si="16"/>
        <v>#VALUE!</v>
      </c>
      <c r="R47" s="13" t="e">
        <f t="shared" si="17"/>
        <v>#VALUE!</v>
      </c>
      <c r="S47" s="13" t="e">
        <f t="shared" si="18"/>
        <v>#VALUE!</v>
      </c>
      <c r="T47" s="13" t="e">
        <f t="shared" si="19"/>
        <v>#VALUE!</v>
      </c>
      <c r="U47" s="13" t="e">
        <f t="shared" si="20"/>
        <v>#VALUE!</v>
      </c>
      <c r="V47" s="13" t="e">
        <f t="shared" si="21"/>
        <v>#VALUE!</v>
      </c>
      <c r="W47" s="13" t="e">
        <f t="shared" si="22"/>
        <v>#VALUE!</v>
      </c>
      <c r="X47" s="53"/>
    </row>
    <row r="48" spans="1:24" hidden="1">
      <c r="A48" s="1">
        <v>29</v>
      </c>
      <c r="B48" s="13" t="e">
        <f t="shared" si="1"/>
        <v>#VALUE!</v>
      </c>
      <c r="C48" s="13" t="e">
        <f t="shared" si="2"/>
        <v>#VALUE!</v>
      </c>
      <c r="D48" s="13">
        <f t="shared" si="3"/>
        <v>5.096473726652157E-15</v>
      </c>
      <c r="E48" s="13">
        <f t="shared" si="4"/>
        <v>196214098930888.44</v>
      </c>
      <c r="F48" s="13">
        <f t="shared" si="5"/>
        <v>-3.4482758620689655E-2</v>
      </c>
      <c r="G48" s="13" t="e">
        <f t="shared" si="6"/>
        <v>#VALUE!</v>
      </c>
      <c r="H48" s="13" t="e">
        <f t="shared" si="7"/>
        <v>#VALUE!</v>
      </c>
      <c r="I48" s="13">
        <f t="shared" si="8"/>
        <v>3.4482758620689655E-2</v>
      </c>
      <c r="J48" s="13" t="e">
        <f t="shared" si="9"/>
        <v>#VALUE!</v>
      </c>
      <c r="K48" s="13" t="e">
        <f t="shared" si="10"/>
        <v>#VALUE!</v>
      </c>
      <c r="L48" s="13" t="e">
        <f t="shared" si="11"/>
        <v>#VALUE!</v>
      </c>
      <c r="M48" s="13" t="e">
        <f t="shared" si="12"/>
        <v>#VALUE!</v>
      </c>
      <c r="N48" s="13" t="e">
        <f t="shared" si="13"/>
        <v>#VALUE!</v>
      </c>
      <c r="O48" s="13" t="e">
        <f t="shared" si="14"/>
        <v>#VALUE!</v>
      </c>
      <c r="P48" s="13" t="e">
        <f t="shared" si="15"/>
        <v>#VALUE!</v>
      </c>
      <c r="Q48" s="13" t="e">
        <f t="shared" si="16"/>
        <v>#VALUE!</v>
      </c>
      <c r="R48" s="13" t="e">
        <f t="shared" si="17"/>
        <v>#VALUE!</v>
      </c>
      <c r="S48" s="13" t="e">
        <f t="shared" si="18"/>
        <v>#VALUE!</v>
      </c>
      <c r="T48" s="13" t="e">
        <f t="shared" si="19"/>
        <v>#VALUE!</v>
      </c>
      <c r="U48" s="13" t="e">
        <f t="shared" si="20"/>
        <v>#VALUE!</v>
      </c>
      <c r="V48" s="13" t="e">
        <f t="shared" si="21"/>
        <v>#VALUE!</v>
      </c>
      <c r="W48" s="13" t="e">
        <f t="shared" si="22"/>
        <v>#VALUE!</v>
      </c>
      <c r="X48" s="53"/>
    </row>
    <row r="49" spans="1:24" hidden="1">
      <c r="A49" s="1">
        <v>30</v>
      </c>
      <c r="B49" s="13" t="e">
        <f t="shared" si="1"/>
        <v>#VALUE!</v>
      </c>
      <c r="C49" s="13" t="e">
        <f t="shared" si="2"/>
        <v>#VALUE!</v>
      </c>
      <c r="D49" s="13">
        <f t="shared" si="3"/>
        <v>1.6383890011871757E-15</v>
      </c>
      <c r="E49" s="13">
        <f t="shared" si="4"/>
        <v>610355659904577.37</v>
      </c>
      <c r="F49" s="13">
        <f t="shared" si="5"/>
        <v>-3.3333333333333333E-2</v>
      </c>
      <c r="G49" s="13" t="e">
        <f t="shared" si="6"/>
        <v>#VALUE!</v>
      </c>
      <c r="H49" s="13" t="e">
        <f t="shared" si="7"/>
        <v>#VALUE!</v>
      </c>
      <c r="I49" s="13">
        <f t="shared" si="8"/>
        <v>3.3333333333333333E-2</v>
      </c>
      <c r="J49" s="13" t="e">
        <f t="shared" si="9"/>
        <v>#VALUE!</v>
      </c>
      <c r="K49" s="13" t="e">
        <f t="shared" si="10"/>
        <v>#VALUE!</v>
      </c>
      <c r="L49" s="13" t="e">
        <f t="shared" si="11"/>
        <v>#VALUE!</v>
      </c>
      <c r="M49" s="13" t="e">
        <f t="shared" si="12"/>
        <v>#VALUE!</v>
      </c>
      <c r="N49" s="13" t="e">
        <f t="shared" si="13"/>
        <v>#VALUE!</v>
      </c>
      <c r="O49" s="13" t="e">
        <f t="shared" si="14"/>
        <v>#VALUE!</v>
      </c>
      <c r="P49" s="13" t="e">
        <f t="shared" si="15"/>
        <v>#VALUE!</v>
      </c>
      <c r="Q49" s="13" t="e">
        <f t="shared" si="16"/>
        <v>#VALUE!</v>
      </c>
      <c r="R49" s="13" t="e">
        <f t="shared" si="17"/>
        <v>#VALUE!</v>
      </c>
      <c r="S49" s="13" t="e">
        <f t="shared" si="18"/>
        <v>#VALUE!</v>
      </c>
      <c r="T49" s="13" t="e">
        <f t="shared" si="19"/>
        <v>#VALUE!</v>
      </c>
      <c r="U49" s="13" t="e">
        <f t="shared" si="20"/>
        <v>#VALUE!</v>
      </c>
      <c r="V49" s="13" t="e">
        <f t="shared" si="21"/>
        <v>#VALUE!</v>
      </c>
      <c r="W49" s="13" t="e">
        <f t="shared" si="22"/>
        <v>#VALUE!</v>
      </c>
      <c r="X49" s="53"/>
    </row>
    <row r="50" spans="1:24" hidden="1">
      <c r="A50" s="1">
        <v>31</v>
      </c>
      <c r="B50" s="13" t="e">
        <f t="shared" si="1"/>
        <v>#VALUE!</v>
      </c>
      <c r="C50" s="13" t="e">
        <f t="shared" si="2"/>
        <v>#VALUE!</v>
      </c>
      <c r="D50" s="13">
        <f t="shared" si="3"/>
        <v>5.2670113949050112E-16</v>
      </c>
      <c r="E50" s="13">
        <f t="shared" si="4"/>
        <v>1898609904218812.7</v>
      </c>
      <c r="F50" s="13">
        <f t="shared" si="5"/>
        <v>-3.2258064516129031E-2</v>
      </c>
      <c r="G50" s="13" t="e">
        <f t="shared" si="6"/>
        <v>#VALUE!</v>
      </c>
      <c r="H50" s="13" t="e">
        <f t="shared" si="7"/>
        <v>#VALUE!</v>
      </c>
      <c r="I50" s="13">
        <f t="shared" si="8"/>
        <v>3.2258064516129031E-2</v>
      </c>
      <c r="J50" s="13" t="e">
        <f t="shared" si="9"/>
        <v>#VALUE!</v>
      </c>
      <c r="K50" s="13" t="e">
        <f t="shared" si="10"/>
        <v>#VALUE!</v>
      </c>
      <c r="L50" s="13" t="e">
        <f t="shared" si="11"/>
        <v>#VALUE!</v>
      </c>
      <c r="M50" s="13" t="e">
        <f t="shared" si="12"/>
        <v>#VALUE!</v>
      </c>
      <c r="N50" s="13" t="e">
        <f t="shared" si="13"/>
        <v>#VALUE!</v>
      </c>
      <c r="O50" s="13" t="e">
        <f t="shared" si="14"/>
        <v>#VALUE!</v>
      </c>
      <c r="P50" s="13" t="e">
        <f t="shared" si="15"/>
        <v>#VALUE!</v>
      </c>
      <c r="Q50" s="13" t="e">
        <f t="shared" si="16"/>
        <v>#VALUE!</v>
      </c>
      <c r="R50" s="13" t="e">
        <f t="shared" si="17"/>
        <v>#VALUE!</v>
      </c>
      <c r="S50" s="13" t="e">
        <f t="shared" si="18"/>
        <v>#VALUE!</v>
      </c>
      <c r="T50" s="13" t="e">
        <f t="shared" si="19"/>
        <v>#VALUE!</v>
      </c>
      <c r="U50" s="13" t="e">
        <f t="shared" si="20"/>
        <v>#VALUE!</v>
      </c>
      <c r="V50" s="13" t="e">
        <f t="shared" si="21"/>
        <v>#VALUE!</v>
      </c>
      <c r="W50" s="13" t="e">
        <f t="shared" si="22"/>
        <v>#VALUE!</v>
      </c>
      <c r="X50" s="53"/>
    </row>
    <row r="51" spans="1:24" hidden="1">
      <c r="A51" s="1">
        <v>32</v>
      </c>
      <c r="B51" s="13" t="e">
        <f t="shared" si="1"/>
        <v>#VALUE!</v>
      </c>
      <c r="C51" s="13" t="e">
        <f t="shared" si="2"/>
        <v>#VALUE!</v>
      </c>
      <c r="D51" s="13">
        <f t="shared" si="3"/>
        <v>1.693212601766603E-16</v>
      </c>
      <c r="E51" s="13">
        <f t="shared" si="4"/>
        <v>5905932893227089</v>
      </c>
      <c r="F51" s="13">
        <f t="shared" si="5"/>
        <v>-3.125E-2</v>
      </c>
      <c r="G51" s="13" t="e">
        <f t="shared" si="6"/>
        <v>#VALUE!</v>
      </c>
      <c r="H51" s="13" t="e">
        <f t="shared" si="7"/>
        <v>#VALUE!</v>
      </c>
      <c r="I51" s="13">
        <f t="shared" si="8"/>
        <v>3.125E-2</v>
      </c>
      <c r="J51" s="13" t="e">
        <f t="shared" si="9"/>
        <v>#VALUE!</v>
      </c>
      <c r="K51" s="13" t="e">
        <f t="shared" si="10"/>
        <v>#VALUE!</v>
      </c>
      <c r="L51" s="13" t="e">
        <f t="shared" si="11"/>
        <v>#VALUE!</v>
      </c>
      <c r="M51" s="13" t="e">
        <f t="shared" si="12"/>
        <v>#VALUE!</v>
      </c>
      <c r="N51" s="13" t="e">
        <f t="shared" si="13"/>
        <v>#VALUE!</v>
      </c>
      <c r="O51" s="13" t="e">
        <f t="shared" si="14"/>
        <v>#VALUE!</v>
      </c>
      <c r="P51" s="13" t="e">
        <f t="shared" si="15"/>
        <v>#VALUE!</v>
      </c>
      <c r="Q51" s="13" t="e">
        <f t="shared" si="16"/>
        <v>#VALUE!</v>
      </c>
      <c r="R51" s="13" t="e">
        <f t="shared" si="17"/>
        <v>#VALUE!</v>
      </c>
      <c r="S51" s="13" t="e">
        <f t="shared" si="18"/>
        <v>#VALUE!</v>
      </c>
      <c r="T51" s="13" t="e">
        <f t="shared" si="19"/>
        <v>#VALUE!</v>
      </c>
      <c r="U51" s="13" t="e">
        <f t="shared" si="20"/>
        <v>#VALUE!</v>
      </c>
      <c r="V51" s="13" t="e">
        <f t="shared" si="21"/>
        <v>#VALUE!</v>
      </c>
      <c r="W51" s="13" t="e">
        <f t="shared" si="22"/>
        <v>#VALUE!</v>
      </c>
      <c r="X51" s="53"/>
    </row>
    <row r="52" spans="1:24" hidden="1">
      <c r="A52" s="1">
        <v>33</v>
      </c>
      <c r="B52" s="13" t="e">
        <f t="shared" ref="B52:B69" si="23">COS($A52*Leiter_v1)</f>
        <v>#VALUE!</v>
      </c>
      <c r="C52" s="13" t="e">
        <f t="shared" ref="C52:C69" si="24">SIN($A52*Leiter_v1)</f>
        <v>#VALUE!</v>
      </c>
      <c r="D52" s="13">
        <f t="shared" ref="D52:D69" si="25">EXP(-$A52*Leiter_u1)</f>
        <v>5.4432555766911029E-17</v>
      </c>
      <c r="E52" s="13">
        <f t="shared" ref="E52:E69" si="26">EXP($A52*Leiter_u1)</f>
        <v>1.8371358572288268E+16</v>
      </c>
      <c r="F52" s="13">
        <f t="shared" ref="F52:F69" si="27">-Strom_1/$A52</f>
        <v>-3.0303030303030304E-2</v>
      </c>
      <c r="G52" s="13" t="e">
        <f t="shared" ref="G52:G69" si="28">Strom_1/$A52*COS($A52*Leiter_v1)/EXP($A52*Leiter_u1)</f>
        <v>#VALUE!</v>
      </c>
      <c r="H52" s="13" t="e">
        <f t="shared" ref="H52:H69" si="29">Strom_1/$A52*SIN($A52*Leiter_v1)/EXP($A52*Leiter_u1)</f>
        <v>#VALUE!</v>
      </c>
      <c r="I52" s="13">
        <f t="shared" ref="I52:I69" si="30">-Strom_2/$A52</f>
        <v>3.0303030303030304E-2</v>
      </c>
      <c r="J52" s="13" t="e">
        <f t="shared" ref="J52:J69" si="31">Strom_2/$A52*COS($A52*Leiter_v2)/EXP(-$A52*Leiter_u2)</f>
        <v>#VALUE!</v>
      </c>
      <c r="K52" s="13" t="e">
        <f t="shared" ref="K52:K69" si="32">Strom_2/$A52*SIN($A52*Leiter_v2)/EXP(-$A52*Leiter_u2)</f>
        <v>#VALUE!</v>
      </c>
      <c r="L52" s="13" t="e">
        <f t="shared" ref="L52:L69" si="33">F52+G52+I52+J52*EXP(-2*$A52*Leiter_u2)</f>
        <v>#VALUE!</v>
      </c>
      <c r="M52" s="13" t="e">
        <f t="shared" ref="M52:M69" si="34">F52+G52*EXP(2*$A52*Leiter_u1)+I52+J52</f>
        <v>#VALUE!</v>
      </c>
      <c r="N52" s="13" t="e">
        <f t="shared" ref="N52:N69" si="35">H52+K52*EXP(-2*$A52*Leiter_u2)</f>
        <v>#VALUE!</v>
      </c>
      <c r="O52" s="13" t="e">
        <f t="shared" ref="O52:O69" si="36">H52*EXP(2*$A52*Leiter_u1)+K52</f>
        <v>#VALUE!</v>
      </c>
      <c r="P52" s="13" t="e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#VALUE!</v>
      </c>
      <c r="Q52" s="13" t="e">
        <f t="shared" ref="Q52:Q69" si="38">(M52+P52)*((Perm_mü1-1)/(Perm_mü1+1)*EXP(-2*$A52*Körper_u1))</f>
        <v>#VALUE!</v>
      </c>
      <c r="R52" s="13" t="e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#VALUE!</v>
      </c>
      <c r="S52" s="13" t="e">
        <f t="shared" ref="S52:S69" si="40">(O52+R52)*((Perm_mü1-1)/(Perm_mü1+1)*EXP(-2*$A52*Körper_u1))</f>
        <v>#VALUE!</v>
      </c>
      <c r="T52" s="13" t="e">
        <f t="shared" ref="T52:T69" si="41">Strom_1/Metric_h*$A52*((-(I52+J52+P52)*$B52-(K52+R52)*$C52)*$D52+((Q52*$B52+S52*$C52)*$E52))</f>
        <v>#VALUE!</v>
      </c>
      <c r="U52" s="13" t="e">
        <f t="shared" ref="U52:U69" si="42">Strom_1/Metric_h*$A52*((-(I52+J52+P52)*$C52+(K52+R52)*$B52)*$D52+((-Q52*$C52+S52*$B52)*$E52))</f>
        <v>#VALUE!</v>
      </c>
      <c r="V52" s="13" t="e">
        <f t="shared" ref="V52:V69" si="43">KoorK_xu*T52-KoorK_xv*U52</f>
        <v>#VALUE!</v>
      </c>
      <c r="W52" s="13" t="e">
        <f t="shared" ref="W52:W69" si="44">KoorK_yu*T52+KoorK_yv*U52</f>
        <v>#VALUE!</v>
      </c>
      <c r="X52" s="53"/>
    </row>
    <row r="53" spans="1:24" hidden="1">
      <c r="A53" s="1">
        <v>34</v>
      </c>
      <c r="B53" s="13" t="e">
        <f t="shared" si="23"/>
        <v>#VALUE!</v>
      </c>
      <c r="C53" s="13" t="e">
        <f t="shared" si="24"/>
        <v>#VALUE!</v>
      </c>
      <c r="D53" s="13">
        <f t="shared" si="25"/>
        <v>1.749870703907207E-17</v>
      </c>
      <c r="E53" s="13">
        <f t="shared" si="26"/>
        <v>5.7147079368043896E+16</v>
      </c>
      <c r="F53" s="13">
        <f t="shared" si="27"/>
        <v>-2.9411764705882353E-2</v>
      </c>
      <c r="G53" s="13" t="e">
        <f t="shared" si="28"/>
        <v>#VALUE!</v>
      </c>
      <c r="H53" s="13" t="e">
        <f t="shared" si="29"/>
        <v>#VALUE!</v>
      </c>
      <c r="I53" s="13">
        <f t="shared" si="30"/>
        <v>2.9411764705882353E-2</v>
      </c>
      <c r="J53" s="13" t="e">
        <f t="shared" si="31"/>
        <v>#VALUE!</v>
      </c>
      <c r="K53" s="13" t="e">
        <f t="shared" si="32"/>
        <v>#VALUE!</v>
      </c>
      <c r="L53" s="13" t="e">
        <f t="shared" si="33"/>
        <v>#VALUE!</v>
      </c>
      <c r="M53" s="13" t="e">
        <f t="shared" si="34"/>
        <v>#VALUE!</v>
      </c>
      <c r="N53" s="13" t="e">
        <f t="shared" si="35"/>
        <v>#VALUE!</v>
      </c>
      <c r="O53" s="13" t="e">
        <f t="shared" si="36"/>
        <v>#VALUE!</v>
      </c>
      <c r="P53" s="13" t="e">
        <f t="shared" si="37"/>
        <v>#VALUE!</v>
      </c>
      <c r="Q53" s="13" t="e">
        <f t="shared" si="38"/>
        <v>#VALUE!</v>
      </c>
      <c r="R53" s="13" t="e">
        <f t="shared" si="39"/>
        <v>#VALUE!</v>
      </c>
      <c r="S53" s="13" t="e">
        <f t="shared" si="40"/>
        <v>#VALUE!</v>
      </c>
      <c r="T53" s="13" t="e">
        <f t="shared" si="41"/>
        <v>#VALUE!</v>
      </c>
      <c r="U53" s="13" t="e">
        <f t="shared" si="42"/>
        <v>#VALUE!</v>
      </c>
      <c r="V53" s="13" t="e">
        <f t="shared" si="43"/>
        <v>#VALUE!</v>
      </c>
      <c r="W53" s="13" t="e">
        <f t="shared" si="44"/>
        <v>#VALUE!</v>
      </c>
      <c r="X53" s="53"/>
    </row>
    <row r="54" spans="1:24" hidden="1">
      <c r="A54" s="1">
        <v>35</v>
      </c>
      <c r="B54" s="13" t="e">
        <f t="shared" si="23"/>
        <v>#VALUE!</v>
      </c>
      <c r="C54" s="13" t="e">
        <f t="shared" si="24"/>
        <v>#VALUE!</v>
      </c>
      <c r="D54" s="13">
        <f t="shared" si="25"/>
        <v>5.6253972227666591E-18</v>
      </c>
      <c r="E54" s="13">
        <f t="shared" si="26"/>
        <v>1.7776522446323962E+17</v>
      </c>
      <c r="F54" s="13">
        <f t="shared" si="27"/>
        <v>-2.8571428571428571E-2</v>
      </c>
      <c r="G54" s="13" t="e">
        <f t="shared" si="28"/>
        <v>#VALUE!</v>
      </c>
      <c r="H54" s="13" t="e">
        <f t="shared" si="29"/>
        <v>#VALUE!</v>
      </c>
      <c r="I54" s="13">
        <f t="shared" si="30"/>
        <v>2.8571428571428571E-2</v>
      </c>
      <c r="J54" s="13" t="e">
        <f t="shared" si="31"/>
        <v>#VALUE!</v>
      </c>
      <c r="K54" s="13" t="e">
        <f t="shared" si="32"/>
        <v>#VALUE!</v>
      </c>
      <c r="L54" s="13" t="e">
        <f t="shared" si="33"/>
        <v>#VALUE!</v>
      </c>
      <c r="M54" s="13" t="e">
        <f t="shared" si="34"/>
        <v>#VALUE!</v>
      </c>
      <c r="N54" s="13" t="e">
        <f t="shared" si="35"/>
        <v>#VALUE!</v>
      </c>
      <c r="O54" s="13" t="e">
        <f t="shared" si="36"/>
        <v>#VALUE!</v>
      </c>
      <c r="P54" s="13" t="e">
        <f t="shared" si="37"/>
        <v>#VALUE!</v>
      </c>
      <c r="Q54" s="13" t="e">
        <f t="shared" si="38"/>
        <v>#VALUE!</v>
      </c>
      <c r="R54" s="13" t="e">
        <f t="shared" si="39"/>
        <v>#VALUE!</v>
      </c>
      <c r="S54" s="13" t="e">
        <f t="shared" si="40"/>
        <v>#VALUE!</v>
      </c>
      <c r="T54" s="13" t="e">
        <f t="shared" si="41"/>
        <v>#VALUE!</v>
      </c>
      <c r="U54" s="13" t="e">
        <f t="shared" si="42"/>
        <v>#VALUE!</v>
      </c>
      <c r="V54" s="13" t="e">
        <f t="shared" si="43"/>
        <v>#VALUE!</v>
      </c>
      <c r="W54" s="13" t="e">
        <f t="shared" si="44"/>
        <v>#VALUE!</v>
      </c>
      <c r="X54" s="53"/>
    </row>
    <row r="55" spans="1:24" hidden="1">
      <c r="A55" s="1">
        <v>36</v>
      </c>
      <c r="B55" s="13" t="e">
        <f t="shared" si="23"/>
        <v>#VALUE!</v>
      </c>
      <c r="C55" s="13" t="e">
        <f t="shared" si="24"/>
        <v>#VALUE!</v>
      </c>
      <c r="D55" s="13">
        <f t="shared" si="25"/>
        <v>1.8084246935074529E-18</v>
      </c>
      <c r="E55" s="13">
        <f t="shared" si="26"/>
        <v>5.5296745481864256E+17</v>
      </c>
      <c r="F55" s="13">
        <f t="shared" si="27"/>
        <v>-2.7777777777777776E-2</v>
      </c>
      <c r="G55" s="13" t="e">
        <f t="shared" si="28"/>
        <v>#VALUE!</v>
      </c>
      <c r="H55" s="13" t="e">
        <f t="shared" si="29"/>
        <v>#VALUE!</v>
      </c>
      <c r="I55" s="13">
        <f t="shared" si="30"/>
        <v>2.7777777777777776E-2</v>
      </c>
      <c r="J55" s="13" t="e">
        <f t="shared" si="31"/>
        <v>#VALUE!</v>
      </c>
      <c r="K55" s="13" t="e">
        <f t="shared" si="32"/>
        <v>#VALUE!</v>
      </c>
      <c r="L55" s="13" t="e">
        <f t="shared" si="33"/>
        <v>#VALUE!</v>
      </c>
      <c r="M55" s="13" t="e">
        <f t="shared" si="34"/>
        <v>#VALUE!</v>
      </c>
      <c r="N55" s="13" t="e">
        <f t="shared" si="35"/>
        <v>#VALUE!</v>
      </c>
      <c r="O55" s="13" t="e">
        <f t="shared" si="36"/>
        <v>#VALUE!</v>
      </c>
      <c r="P55" s="13" t="e">
        <f t="shared" si="37"/>
        <v>#VALUE!</v>
      </c>
      <c r="Q55" s="13" t="e">
        <f t="shared" si="38"/>
        <v>#VALUE!</v>
      </c>
      <c r="R55" s="13" t="e">
        <f t="shared" si="39"/>
        <v>#VALUE!</v>
      </c>
      <c r="S55" s="13" t="e">
        <f t="shared" si="40"/>
        <v>#VALUE!</v>
      </c>
      <c r="T55" s="13" t="e">
        <f t="shared" si="41"/>
        <v>#VALUE!</v>
      </c>
      <c r="U55" s="13" t="e">
        <f t="shared" si="42"/>
        <v>#VALUE!</v>
      </c>
      <c r="V55" s="13" t="e">
        <f t="shared" si="43"/>
        <v>#VALUE!</v>
      </c>
      <c r="W55" s="13" t="e">
        <f t="shared" si="44"/>
        <v>#VALUE!</v>
      </c>
      <c r="X55" s="53"/>
    </row>
    <row r="56" spans="1:24" hidden="1">
      <c r="A56" s="1">
        <v>37</v>
      </c>
      <c r="B56" s="13" t="e">
        <f t="shared" si="23"/>
        <v>#VALUE!</v>
      </c>
      <c r="C56" s="13" t="e">
        <f t="shared" si="24"/>
        <v>#VALUE!</v>
      </c>
      <c r="D56" s="13">
        <f t="shared" si="25"/>
        <v>5.8136336734618907E-19</v>
      </c>
      <c r="E56" s="13">
        <f t="shared" si="26"/>
        <v>1.7200946192478653E+18</v>
      </c>
      <c r="F56" s="13">
        <f t="shared" si="27"/>
        <v>-2.7027027027027029E-2</v>
      </c>
      <c r="G56" s="13" t="e">
        <f t="shared" si="28"/>
        <v>#VALUE!</v>
      </c>
      <c r="H56" s="13" t="e">
        <f t="shared" si="29"/>
        <v>#VALUE!</v>
      </c>
      <c r="I56" s="13">
        <f t="shared" si="30"/>
        <v>2.7027027027027029E-2</v>
      </c>
      <c r="J56" s="13" t="e">
        <f t="shared" si="31"/>
        <v>#VALUE!</v>
      </c>
      <c r="K56" s="13" t="e">
        <f t="shared" si="32"/>
        <v>#VALUE!</v>
      </c>
      <c r="L56" s="13" t="e">
        <f t="shared" si="33"/>
        <v>#VALUE!</v>
      </c>
      <c r="M56" s="13" t="e">
        <f t="shared" si="34"/>
        <v>#VALUE!</v>
      </c>
      <c r="N56" s="13" t="e">
        <f t="shared" si="35"/>
        <v>#VALUE!</v>
      </c>
      <c r="O56" s="13" t="e">
        <f t="shared" si="36"/>
        <v>#VALUE!</v>
      </c>
      <c r="P56" s="13" t="e">
        <f t="shared" si="37"/>
        <v>#VALUE!</v>
      </c>
      <c r="Q56" s="13" t="e">
        <f t="shared" si="38"/>
        <v>#VALUE!</v>
      </c>
      <c r="R56" s="13" t="e">
        <f t="shared" si="39"/>
        <v>#VALUE!</v>
      </c>
      <c r="S56" s="13" t="e">
        <f t="shared" si="40"/>
        <v>#VALUE!</v>
      </c>
      <c r="T56" s="13" t="e">
        <f t="shared" si="41"/>
        <v>#VALUE!</v>
      </c>
      <c r="U56" s="13" t="e">
        <f t="shared" si="42"/>
        <v>#VALUE!</v>
      </c>
      <c r="V56" s="13" t="e">
        <f t="shared" si="43"/>
        <v>#VALUE!</v>
      </c>
      <c r="W56" s="13" t="e">
        <f t="shared" si="44"/>
        <v>#VALUE!</v>
      </c>
      <c r="X56" s="53"/>
    </row>
    <row r="57" spans="1:24" hidden="1">
      <c r="A57" s="1">
        <v>38</v>
      </c>
      <c r="B57" s="13" t="e">
        <f t="shared" si="23"/>
        <v>#VALUE!</v>
      </c>
      <c r="C57" s="13" t="e">
        <f t="shared" si="24"/>
        <v>#VALUE!</v>
      </c>
      <c r="D57" s="13">
        <f t="shared" si="25"/>
        <v>1.8689380105542639E-19</v>
      </c>
      <c r="E57" s="13">
        <f t="shared" si="26"/>
        <v>5.3506322540009431E+18</v>
      </c>
      <c r="F57" s="13">
        <f t="shared" si="27"/>
        <v>-2.6315789473684209E-2</v>
      </c>
      <c r="G57" s="13" t="e">
        <f t="shared" si="28"/>
        <v>#VALUE!</v>
      </c>
      <c r="H57" s="13" t="e">
        <f t="shared" si="29"/>
        <v>#VALUE!</v>
      </c>
      <c r="I57" s="13">
        <f t="shared" si="30"/>
        <v>2.6315789473684209E-2</v>
      </c>
      <c r="J57" s="13" t="e">
        <f t="shared" si="31"/>
        <v>#VALUE!</v>
      </c>
      <c r="K57" s="13" t="e">
        <f t="shared" si="32"/>
        <v>#VALUE!</v>
      </c>
      <c r="L57" s="13" t="e">
        <f t="shared" si="33"/>
        <v>#VALUE!</v>
      </c>
      <c r="M57" s="13" t="e">
        <f t="shared" si="34"/>
        <v>#VALUE!</v>
      </c>
      <c r="N57" s="13" t="e">
        <f t="shared" si="35"/>
        <v>#VALUE!</v>
      </c>
      <c r="O57" s="13" t="e">
        <f t="shared" si="36"/>
        <v>#VALUE!</v>
      </c>
      <c r="P57" s="13" t="e">
        <f t="shared" si="37"/>
        <v>#VALUE!</v>
      </c>
      <c r="Q57" s="13" t="e">
        <f t="shared" si="38"/>
        <v>#VALUE!</v>
      </c>
      <c r="R57" s="13" t="e">
        <f t="shared" si="39"/>
        <v>#VALUE!</v>
      </c>
      <c r="S57" s="13" t="e">
        <f t="shared" si="40"/>
        <v>#VALUE!</v>
      </c>
      <c r="T57" s="13" t="e">
        <f t="shared" si="41"/>
        <v>#VALUE!</v>
      </c>
      <c r="U57" s="13" t="e">
        <f t="shared" si="42"/>
        <v>#VALUE!</v>
      </c>
      <c r="V57" s="13" t="e">
        <f t="shared" si="43"/>
        <v>#VALUE!</v>
      </c>
      <c r="W57" s="13" t="e">
        <f t="shared" si="44"/>
        <v>#VALUE!</v>
      </c>
      <c r="X57" s="53"/>
    </row>
    <row r="58" spans="1:24" hidden="1">
      <c r="A58" s="1">
        <v>39</v>
      </c>
      <c r="B58" s="13" t="e">
        <f t="shared" si="23"/>
        <v>#VALUE!</v>
      </c>
      <c r="C58" s="13" t="e">
        <f t="shared" si="24"/>
        <v>#VALUE!</v>
      </c>
      <c r="D58" s="13">
        <f t="shared" si="25"/>
        <v>6.00816887248856E-20</v>
      </c>
      <c r="E58" s="13">
        <f t="shared" si="26"/>
        <v>1.6644006205934154E+19</v>
      </c>
      <c r="F58" s="13">
        <f t="shared" si="27"/>
        <v>-2.564102564102564E-2</v>
      </c>
      <c r="G58" s="13" t="e">
        <f t="shared" si="28"/>
        <v>#VALUE!</v>
      </c>
      <c r="H58" s="13" t="e">
        <f t="shared" si="29"/>
        <v>#VALUE!</v>
      </c>
      <c r="I58" s="13">
        <f t="shared" si="30"/>
        <v>2.564102564102564E-2</v>
      </c>
      <c r="J58" s="13" t="e">
        <f t="shared" si="31"/>
        <v>#VALUE!</v>
      </c>
      <c r="K58" s="13" t="e">
        <f t="shared" si="32"/>
        <v>#VALUE!</v>
      </c>
      <c r="L58" s="13" t="e">
        <f t="shared" si="33"/>
        <v>#VALUE!</v>
      </c>
      <c r="M58" s="13" t="e">
        <f t="shared" si="34"/>
        <v>#VALUE!</v>
      </c>
      <c r="N58" s="13" t="e">
        <f t="shared" si="35"/>
        <v>#VALUE!</v>
      </c>
      <c r="O58" s="13" t="e">
        <f t="shared" si="36"/>
        <v>#VALUE!</v>
      </c>
      <c r="P58" s="13" t="e">
        <f t="shared" si="37"/>
        <v>#VALUE!</v>
      </c>
      <c r="Q58" s="13" t="e">
        <f t="shared" si="38"/>
        <v>#VALUE!</v>
      </c>
      <c r="R58" s="13" t="e">
        <f t="shared" si="39"/>
        <v>#VALUE!</v>
      </c>
      <c r="S58" s="13" t="e">
        <f t="shared" si="40"/>
        <v>#VALUE!</v>
      </c>
      <c r="T58" s="13" t="e">
        <f t="shared" si="41"/>
        <v>#VALUE!</v>
      </c>
      <c r="U58" s="13" t="e">
        <f t="shared" si="42"/>
        <v>#VALUE!</v>
      </c>
      <c r="V58" s="13" t="e">
        <f t="shared" si="43"/>
        <v>#VALUE!</v>
      </c>
      <c r="W58" s="13" t="e">
        <f t="shared" si="44"/>
        <v>#VALUE!</v>
      </c>
      <c r="X58" s="53"/>
    </row>
    <row r="59" spans="1:24">
      <c r="A59" s="1">
        <v>40</v>
      </c>
      <c r="B59" s="13" t="e">
        <f t="shared" si="23"/>
        <v>#VALUE!</v>
      </c>
      <c r="C59" s="13" t="e">
        <f t="shared" si="24"/>
        <v>#VALUE!</v>
      </c>
      <c r="D59" s="13">
        <f t="shared" si="25"/>
        <v>1.9314762178567379E-20</v>
      </c>
      <c r="E59" s="13">
        <f t="shared" si="26"/>
        <v>5.1773870718928642E+19</v>
      </c>
      <c r="F59" s="13">
        <f t="shared" si="27"/>
        <v>-2.5000000000000001E-2</v>
      </c>
      <c r="G59" s="13" t="e">
        <f t="shared" si="28"/>
        <v>#VALUE!</v>
      </c>
      <c r="H59" s="13" t="e">
        <f t="shared" si="29"/>
        <v>#VALUE!</v>
      </c>
      <c r="I59" s="13">
        <f t="shared" si="30"/>
        <v>2.5000000000000001E-2</v>
      </c>
      <c r="J59" s="13" t="e">
        <f t="shared" si="31"/>
        <v>#VALUE!</v>
      </c>
      <c r="K59" s="13" t="e">
        <f t="shared" si="32"/>
        <v>#VALUE!</v>
      </c>
      <c r="L59" s="13" t="e">
        <f t="shared" si="33"/>
        <v>#VALUE!</v>
      </c>
      <c r="M59" s="13" t="e">
        <f t="shared" si="34"/>
        <v>#VALUE!</v>
      </c>
      <c r="N59" s="13" t="e">
        <f t="shared" si="35"/>
        <v>#VALUE!</v>
      </c>
      <c r="O59" s="13" t="e">
        <f t="shared" si="36"/>
        <v>#VALUE!</v>
      </c>
      <c r="P59" s="13" t="e">
        <f t="shared" si="37"/>
        <v>#VALUE!</v>
      </c>
      <c r="Q59" s="13" t="e">
        <f t="shared" si="38"/>
        <v>#VALUE!</v>
      </c>
      <c r="R59" s="13" t="e">
        <f t="shared" si="39"/>
        <v>#VALUE!</v>
      </c>
      <c r="S59" s="13" t="e">
        <f t="shared" si="40"/>
        <v>#VALUE!</v>
      </c>
      <c r="T59" s="13" t="e">
        <f t="shared" si="41"/>
        <v>#VALUE!</v>
      </c>
      <c r="U59" s="13" t="e">
        <f t="shared" si="42"/>
        <v>#VALUE!</v>
      </c>
      <c r="V59" s="13" t="e">
        <f t="shared" si="43"/>
        <v>#VALUE!</v>
      </c>
      <c r="W59" s="13" t="e">
        <f t="shared" si="44"/>
        <v>#VALUE!</v>
      </c>
      <c r="X59" s="53"/>
    </row>
    <row r="60" spans="1:24">
      <c r="A60" s="1">
        <v>41</v>
      </c>
      <c r="B60" s="13" t="e">
        <f t="shared" si="23"/>
        <v>#VALUE!</v>
      </c>
      <c r="C60" s="13" t="e">
        <f t="shared" si="24"/>
        <v>#VALUE!</v>
      </c>
      <c r="D60" s="13">
        <f t="shared" si="25"/>
        <v>6.2092135879013139E-21</v>
      </c>
      <c r="E60" s="13">
        <f t="shared" si="26"/>
        <v>1.6105099073230553E+20</v>
      </c>
      <c r="F60" s="13">
        <f t="shared" si="27"/>
        <v>-2.4390243902439025E-2</v>
      </c>
      <c r="G60" s="13" t="e">
        <f t="shared" si="28"/>
        <v>#VALUE!</v>
      </c>
      <c r="H60" s="13" t="e">
        <f t="shared" si="29"/>
        <v>#VALUE!</v>
      </c>
      <c r="I60" s="13">
        <f t="shared" si="30"/>
        <v>2.4390243902439025E-2</v>
      </c>
      <c r="J60" s="13" t="e">
        <f t="shared" si="31"/>
        <v>#VALUE!</v>
      </c>
      <c r="K60" s="13" t="e">
        <f t="shared" si="32"/>
        <v>#VALUE!</v>
      </c>
      <c r="L60" s="13" t="e">
        <f t="shared" si="33"/>
        <v>#VALUE!</v>
      </c>
      <c r="M60" s="13" t="e">
        <f t="shared" si="34"/>
        <v>#VALUE!</v>
      </c>
      <c r="N60" s="13" t="e">
        <f t="shared" si="35"/>
        <v>#VALUE!</v>
      </c>
      <c r="O60" s="13" t="e">
        <f t="shared" si="36"/>
        <v>#VALUE!</v>
      </c>
      <c r="P60" s="13" t="e">
        <f t="shared" si="37"/>
        <v>#VALUE!</v>
      </c>
      <c r="Q60" s="13" t="e">
        <f t="shared" si="38"/>
        <v>#VALUE!</v>
      </c>
      <c r="R60" s="13" t="e">
        <f t="shared" si="39"/>
        <v>#VALUE!</v>
      </c>
      <c r="S60" s="13" t="e">
        <f t="shared" si="40"/>
        <v>#VALUE!</v>
      </c>
      <c r="T60" s="13" t="e">
        <f t="shared" si="41"/>
        <v>#VALUE!</v>
      </c>
      <c r="U60" s="13" t="e">
        <f t="shared" si="42"/>
        <v>#VALUE!</v>
      </c>
      <c r="V60" s="13" t="e">
        <f t="shared" si="43"/>
        <v>#VALUE!</v>
      </c>
      <c r="W60" s="13" t="e">
        <f t="shared" si="44"/>
        <v>#VALUE!</v>
      </c>
      <c r="X60" s="53"/>
    </row>
    <row r="61" spans="1:24">
      <c r="A61" s="1">
        <v>42</v>
      </c>
      <c r="B61" s="13" t="e">
        <f t="shared" si="23"/>
        <v>#VALUE!</v>
      </c>
      <c r="C61" s="13" t="e">
        <f t="shared" si="24"/>
        <v>#VALUE!</v>
      </c>
      <c r="D61" s="13">
        <f t="shared" si="25"/>
        <v>1.996107072079827E-21</v>
      </c>
      <c r="E61" s="13">
        <f t="shared" si="26"/>
        <v>5.0097513003551385E+20</v>
      </c>
      <c r="F61" s="13">
        <f t="shared" si="27"/>
        <v>-2.3809523809523808E-2</v>
      </c>
      <c r="G61" s="13" t="e">
        <f t="shared" si="28"/>
        <v>#VALUE!</v>
      </c>
      <c r="H61" s="13" t="e">
        <f t="shared" si="29"/>
        <v>#VALUE!</v>
      </c>
      <c r="I61" s="13">
        <f t="shared" si="30"/>
        <v>2.3809523809523808E-2</v>
      </c>
      <c r="J61" s="13" t="e">
        <f t="shared" si="31"/>
        <v>#VALUE!</v>
      </c>
      <c r="K61" s="13" t="e">
        <f t="shared" si="32"/>
        <v>#VALUE!</v>
      </c>
      <c r="L61" s="13" t="e">
        <f t="shared" si="33"/>
        <v>#VALUE!</v>
      </c>
      <c r="M61" s="13" t="e">
        <f t="shared" si="34"/>
        <v>#VALUE!</v>
      </c>
      <c r="N61" s="13" t="e">
        <f t="shared" si="35"/>
        <v>#VALUE!</v>
      </c>
      <c r="O61" s="13" t="e">
        <f t="shared" si="36"/>
        <v>#VALUE!</v>
      </c>
      <c r="P61" s="13" t="e">
        <f t="shared" si="37"/>
        <v>#VALUE!</v>
      </c>
      <c r="Q61" s="13" t="e">
        <f t="shared" si="38"/>
        <v>#VALUE!</v>
      </c>
      <c r="R61" s="13" t="e">
        <f t="shared" si="39"/>
        <v>#VALUE!</v>
      </c>
      <c r="S61" s="13" t="e">
        <f t="shared" si="40"/>
        <v>#VALUE!</v>
      </c>
      <c r="T61" s="13" t="e">
        <f t="shared" si="41"/>
        <v>#VALUE!</v>
      </c>
      <c r="U61" s="13" t="e">
        <f t="shared" si="42"/>
        <v>#VALUE!</v>
      </c>
      <c r="V61" s="13" t="e">
        <f t="shared" si="43"/>
        <v>#VALUE!</v>
      </c>
      <c r="W61" s="13" t="e">
        <f t="shared" si="44"/>
        <v>#VALUE!</v>
      </c>
      <c r="X61" s="53"/>
    </row>
    <row r="62" spans="1:24">
      <c r="A62" s="1">
        <v>43</v>
      </c>
      <c r="B62" s="13" t="e">
        <f t="shared" si="23"/>
        <v>#VALUE!</v>
      </c>
      <c r="C62" s="13" t="e">
        <f t="shared" si="24"/>
        <v>#VALUE!</v>
      </c>
      <c r="D62" s="13">
        <f t="shared" si="25"/>
        <v>6.4169856404534657E-22</v>
      </c>
      <c r="E62" s="13">
        <f t="shared" si="26"/>
        <v>1.5583640918500382E+21</v>
      </c>
      <c r="F62" s="13">
        <f t="shared" si="27"/>
        <v>-2.3255813953488372E-2</v>
      </c>
      <c r="G62" s="13" t="e">
        <f t="shared" si="28"/>
        <v>#VALUE!</v>
      </c>
      <c r="H62" s="13" t="e">
        <f t="shared" si="29"/>
        <v>#VALUE!</v>
      </c>
      <c r="I62" s="13">
        <f t="shared" si="30"/>
        <v>2.3255813953488372E-2</v>
      </c>
      <c r="J62" s="13" t="e">
        <f t="shared" si="31"/>
        <v>#VALUE!</v>
      </c>
      <c r="K62" s="13" t="e">
        <f t="shared" si="32"/>
        <v>#VALUE!</v>
      </c>
      <c r="L62" s="13" t="e">
        <f t="shared" si="33"/>
        <v>#VALUE!</v>
      </c>
      <c r="M62" s="13" t="e">
        <f t="shared" si="34"/>
        <v>#VALUE!</v>
      </c>
      <c r="N62" s="13" t="e">
        <f t="shared" si="35"/>
        <v>#VALUE!</v>
      </c>
      <c r="O62" s="13" t="e">
        <f t="shared" si="36"/>
        <v>#VALUE!</v>
      </c>
      <c r="P62" s="13" t="e">
        <f t="shared" si="37"/>
        <v>#VALUE!</v>
      </c>
      <c r="Q62" s="13" t="e">
        <f t="shared" si="38"/>
        <v>#VALUE!</v>
      </c>
      <c r="R62" s="13" t="e">
        <f t="shared" si="39"/>
        <v>#VALUE!</v>
      </c>
      <c r="S62" s="13" t="e">
        <f t="shared" si="40"/>
        <v>#VALUE!</v>
      </c>
      <c r="T62" s="13" t="e">
        <f t="shared" si="41"/>
        <v>#VALUE!</v>
      </c>
      <c r="U62" s="13" t="e">
        <f t="shared" si="42"/>
        <v>#VALUE!</v>
      </c>
      <c r="V62" s="13" t="e">
        <f t="shared" si="43"/>
        <v>#VALUE!</v>
      </c>
      <c r="W62" s="13" t="e">
        <f t="shared" si="44"/>
        <v>#VALUE!</v>
      </c>
      <c r="X62" s="53"/>
    </row>
    <row r="63" spans="1:24">
      <c r="A63" s="1">
        <v>44</v>
      </c>
      <c r="B63" s="13" t="e">
        <f t="shared" si="23"/>
        <v>#VALUE!</v>
      </c>
      <c r="C63" s="13" t="e">
        <f t="shared" si="24"/>
        <v>#VALUE!</v>
      </c>
      <c r="D63" s="13">
        <f t="shared" si="25"/>
        <v>2.062900597154887E-22</v>
      </c>
      <c r="E63" s="13">
        <f t="shared" si="26"/>
        <v>4.8475433153646895E+21</v>
      </c>
      <c r="F63" s="13">
        <f t="shared" si="27"/>
        <v>-2.2727272727272728E-2</v>
      </c>
      <c r="G63" s="13" t="e">
        <f t="shared" si="28"/>
        <v>#VALUE!</v>
      </c>
      <c r="H63" s="13" t="e">
        <f t="shared" si="29"/>
        <v>#VALUE!</v>
      </c>
      <c r="I63" s="13">
        <f t="shared" si="30"/>
        <v>2.2727272727272728E-2</v>
      </c>
      <c r="J63" s="13" t="e">
        <f t="shared" si="31"/>
        <v>#VALUE!</v>
      </c>
      <c r="K63" s="13" t="e">
        <f t="shared" si="32"/>
        <v>#VALUE!</v>
      </c>
      <c r="L63" s="13" t="e">
        <f t="shared" si="33"/>
        <v>#VALUE!</v>
      </c>
      <c r="M63" s="13" t="e">
        <f t="shared" si="34"/>
        <v>#VALUE!</v>
      </c>
      <c r="N63" s="13" t="e">
        <f t="shared" si="35"/>
        <v>#VALUE!</v>
      </c>
      <c r="O63" s="13" t="e">
        <f t="shared" si="36"/>
        <v>#VALUE!</v>
      </c>
      <c r="P63" s="13" t="e">
        <f t="shared" si="37"/>
        <v>#VALUE!</v>
      </c>
      <c r="Q63" s="13" t="e">
        <f t="shared" si="38"/>
        <v>#VALUE!</v>
      </c>
      <c r="R63" s="13" t="e">
        <f t="shared" si="39"/>
        <v>#VALUE!</v>
      </c>
      <c r="S63" s="13" t="e">
        <f t="shared" si="40"/>
        <v>#VALUE!</v>
      </c>
      <c r="T63" s="13" t="e">
        <f t="shared" si="41"/>
        <v>#VALUE!</v>
      </c>
      <c r="U63" s="13" t="e">
        <f t="shared" si="42"/>
        <v>#VALUE!</v>
      </c>
      <c r="V63" s="13" t="e">
        <f t="shared" si="43"/>
        <v>#VALUE!</v>
      </c>
      <c r="W63" s="13" t="e">
        <f t="shared" si="44"/>
        <v>#VALUE!</v>
      </c>
      <c r="X63" s="53"/>
    </row>
    <row r="64" spans="1:24">
      <c r="A64" s="1">
        <v>45</v>
      </c>
      <c r="B64" s="13" t="e">
        <f t="shared" si="23"/>
        <v>#VALUE!</v>
      </c>
      <c r="C64" s="13" t="e">
        <f t="shared" si="24"/>
        <v>#VALUE!</v>
      </c>
      <c r="D64" s="13">
        <f t="shared" si="25"/>
        <v>6.6317101395933066E-23</v>
      </c>
      <c r="E64" s="13">
        <f t="shared" si="26"/>
        <v>1.5079066770872551E+22</v>
      </c>
      <c r="F64" s="13">
        <f t="shared" si="27"/>
        <v>-2.2222222222222223E-2</v>
      </c>
      <c r="G64" s="13" t="e">
        <f t="shared" si="28"/>
        <v>#VALUE!</v>
      </c>
      <c r="H64" s="13" t="e">
        <f t="shared" si="29"/>
        <v>#VALUE!</v>
      </c>
      <c r="I64" s="13">
        <f t="shared" si="30"/>
        <v>2.2222222222222223E-2</v>
      </c>
      <c r="J64" s="13" t="e">
        <f t="shared" si="31"/>
        <v>#VALUE!</v>
      </c>
      <c r="K64" s="13" t="e">
        <f t="shared" si="32"/>
        <v>#VALUE!</v>
      </c>
      <c r="L64" s="13" t="e">
        <f t="shared" si="33"/>
        <v>#VALUE!</v>
      </c>
      <c r="M64" s="13" t="e">
        <f t="shared" si="34"/>
        <v>#VALUE!</v>
      </c>
      <c r="N64" s="13" t="e">
        <f t="shared" si="35"/>
        <v>#VALUE!</v>
      </c>
      <c r="O64" s="13" t="e">
        <f t="shared" si="36"/>
        <v>#VALUE!</v>
      </c>
      <c r="P64" s="13" t="e">
        <f t="shared" si="37"/>
        <v>#VALUE!</v>
      </c>
      <c r="Q64" s="13" t="e">
        <f t="shared" si="38"/>
        <v>#VALUE!</v>
      </c>
      <c r="R64" s="13" t="e">
        <f t="shared" si="39"/>
        <v>#VALUE!</v>
      </c>
      <c r="S64" s="13" t="e">
        <f t="shared" si="40"/>
        <v>#VALUE!</v>
      </c>
      <c r="T64" s="13" t="e">
        <f t="shared" si="41"/>
        <v>#VALUE!</v>
      </c>
      <c r="U64" s="13" t="e">
        <f t="shared" si="42"/>
        <v>#VALUE!</v>
      </c>
      <c r="V64" s="13" t="e">
        <f t="shared" si="43"/>
        <v>#VALUE!</v>
      </c>
      <c r="W64" s="13" t="e">
        <f t="shared" si="44"/>
        <v>#VALUE!</v>
      </c>
      <c r="X64" s="53"/>
    </row>
    <row r="65" spans="1:24">
      <c r="A65" s="1">
        <v>46</v>
      </c>
      <c r="B65" s="13" t="e">
        <f t="shared" si="23"/>
        <v>#VALUE!</v>
      </c>
      <c r="C65" s="13" t="e">
        <f t="shared" si="24"/>
        <v>#VALUE!</v>
      </c>
      <c r="D65" s="13">
        <f t="shared" si="25"/>
        <v>2.1319291601466781E-23</v>
      </c>
      <c r="E65" s="13">
        <f t="shared" si="26"/>
        <v>4.6905873736029734E+22</v>
      </c>
      <c r="F65" s="13">
        <f t="shared" si="27"/>
        <v>-2.1739130434782608E-2</v>
      </c>
      <c r="G65" s="13" t="e">
        <f t="shared" si="28"/>
        <v>#VALUE!</v>
      </c>
      <c r="H65" s="13" t="e">
        <f t="shared" si="29"/>
        <v>#VALUE!</v>
      </c>
      <c r="I65" s="13">
        <f t="shared" si="30"/>
        <v>2.1739130434782608E-2</v>
      </c>
      <c r="J65" s="13" t="e">
        <f t="shared" si="31"/>
        <v>#VALUE!</v>
      </c>
      <c r="K65" s="13" t="e">
        <f t="shared" si="32"/>
        <v>#VALUE!</v>
      </c>
      <c r="L65" s="13" t="e">
        <f t="shared" si="33"/>
        <v>#VALUE!</v>
      </c>
      <c r="M65" s="13" t="e">
        <f t="shared" si="34"/>
        <v>#VALUE!</v>
      </c>
      <c r="N65" s="13" t="e">
        <f t="shared" si="35"/>
        <v>#VALUE!</v>
      </c>
      <c r="O65" s="13" t="e">
        <f t="shared" si="36"/>
        <v>#VALUE!</v>
      </c>
      <c r="P65" s="13" t="e">
        <f t="shared" si="37"/>
        <v>#VALUE!</v>
      </c>
      <c r="Q65" s="13" t="e">
        <f t="shared" si="38"/>
        <v>#VALUE!</v>
      </c>
      <c r="R65" s="13" t="e">
        <f t="shared" si="39"/>
        <v>#VALUE!</v>
      </c>
      <c r="S65" s="13" t="e">
        <f t="shared" si="40"/>
        <v>#VALUE!</v>
      </c>
      <c r="T65" s="13" t="e">
        <f t="shared" si="41"/>
        <v>#VALUE!</v>
      </c>
      <c r="U65" s="13" t="e">
        <f t="shared" si="42"/>
        <v>#VALUE!</v>
      </c>
      <c r="V65" s="13" t="e">
        <f t="shared" si="43"/>
        <v>#VALUE!</v>
      </c>
      <c r="W65" s="13" t="e">
        <f t="shared" si="44"/>
        <v>#VALUE!</v>
      </c>
      <c r="X65" s="53"/>
    </row>
    <row r="66" spans="1:24">
      <c r="A66" s="1">
        <v>47</v>
      </c>
      <c r="B66" s="13" t="e">
        <f t="shared" si="23"/>
        <v>#VALUE!</v>
      </c>
      <c r="C66" s="13" t="e">
        <f t="shared" si="24"/>
        <v>#VALUE!</v>
      </c>
      <c r="D66" s="13">
        <f t="shared" si="25"/>
        <v>6.8536197273580171E-24</v>
      </c>
      <c r="E66" s="13">
        <f t="shared" si="26"/>
        <v>1.4590829952356975E+23</v>
      </c>
      <c r="F66" s="13">
        <f t="shared" si="27"/>
        <v>-2.1276595744680851E-2</v>
      </c>
      <c r="G66" s="13" t="e">
        <f t="shared" si="28"/>
        <v>#VALUE!</v>
      </c>
      <c r="H66" s="13" t="e">
        <f t="shared" si="29"/>
        <v>#VALUE!</v>
      </c>
      <c r="I66" s="13">
        <f t="shared" si="30"/>
        <v>2.1276595744680851E-2</v>
      </c>
      <c r="J66" s="13" t="e">
        <f t="shared" si="31"/>
        <v>#VALUE!</v>
      </c>
      <c r="K66" s="13" t="e">
        <f t="shared" si="32"/>
        <v>#VALUE!</v>
      </c>
      <c r="L66" s="13" t="e">
        <f t="shared" si="33"/>
        <v>#VALUE!</v>
      </c>
      <c r="M66" s="13" t="e">
        <f t="shared" si="34"/>
        <v>#VALUE!</v>
      </c>
      <c r="N66" s="13" t="e">
        <f t="shared" si="35"/>
        <v>#VALUE!</v>
      </c>
      <c r="O66" s="13" t="e">
        <f t="shared" si="36"/>
        <v>#VALUE!</v>
      </c>
      <c r="P66" s="13" t="e">
        <f t="shared" si="37"/>
        <v>#VALUE!</v>
      </c>
      <c r="Q66" s="13" t="e">
        <f t="shared" si="38"/>
        <v>#VALUE!</v>
      </c>
      <c r="R66" s="13" t="e">
        <f t="shared" si="39"/>
        <v>#VALUE!</v>
      </c>
      <c r="S66" s="13" t="e">
        <f t="shared" si="40"/>
        <v>#VALUE!</v>
      </c>
      <c r="T66" s="13" t="e">
        <f t="shared" si="41"/>
        <v>#VALUE!</v>
      </c>
      <c r="U66" s="13" t="e">
        <f t="shared" si="42"/>
        <v>#VALUE!</v>
      </c>
      <c r="V66" s="13" t="e">
        <f t="shared" si="43"/>
        <v>#VALUE!</v>
      </c>
      <c r="W66" s="13" t="e">
        <f t="shared" si="44"/>
        <v>#VALUE!</v>
      </c>
      <c r="X66" s="53"/>
    </row>
    <row r="67" spans="1:24">
      <c r="A67" s="1">
        <v>48</v>
      </c>
      <c r="B67" s="13" t="e">
        <f t="shared" si="23"/>
        <v>#VALUE!</v>
      </c>
      <c r="C67" s="13" t="e">
        <f t="shared" si="24"/>
        <v>#VALUE!</v>
      </c>
      <c r="D67" s="13">
        <f t="shared" si="25"/>
        <v>2.2032675496590736E-24</v>
      </c>
      <c r="E67" s="13">
        <f t="shared" si="26"/>
        <v>4.5387134220477975E+23</v>
      </c>
      <c r="F67" s="13">
        <f t="shared" si="27"/>
        <v>-2.0833333333333332E-2</v>
      </c>
      <c r="G67" s="13" t="e">
        <f t="shared" si="28"/>
        <v>#VALUE!</v>
      </c>
      <c r="H67" s="13" t="e">
        <f t="shared" si="29"/>
        <v>#VALUE!</v>
      </c>
      <c r="I67" s="13">
        <f t="shared" si="30"/>
        <v>2.0833333333333332E-2</v>
      </c>
      <c r="J67" s="13" t="e">
        <f t="shared" si="31"/>
        <v>#VALUE!</v>
      </c>
      <c r="K67" s="13" t="e">
        <f t="shared" si="32"/>
        <v>#VALUE!</v>
      </c>
      <c r="L67" s="13" t="e">
        <f t="shared" si="33"/>
        <v>#VALUE!</v>
      </c>
      <c r="M67" s="13" t="e">
        <f t="shared" si="34"/>
        <v>#VALUE!</v>
      </c>
      <c r="N67" s="13" t="e">
        <f t="shared" si="35"/>
        <v>#VALUE!</v>
      </c>
      <c r="O67" s="13" t="e">
        <f t="shared" si="36"/>
        <v>#VALUE!</v>
      </c>
      <c r="P67" s="13" t="e">
        <f t="shared" si="37"/>
        <v>#VALUE!</v>
      </c>
      <c r="Q67" s="13" t="e">
        <f t="shared" si="38"/>
        <v>#VALUE!</v>
      </c>
      <c r="R67" s="13" t="e">
        <f t="shared" si="39"/>
        <v>#VALUE!</v>
      </c>
      <c r="S67" s="13" t="e">
        <f t="shared" si="40"/>
        <v>#VALUE!</v>
      </c>
      <c r="T67" s="13" t="e">
        <f t="shared" si="41"/>
        <v>#VALUE!</v>
      </c>
      <c r="U67" s="13" t="e">
        <f t="shared" si="42"/>
        <v>#VALUE!</v>
      </c>
      <c r="V67" s="13" t="e">
        <f t="shared" si="43"/>
        <v>#VALUE!</v>
      </c>
      <c r="W67" s="13" t="e">
        <f t="shared" si="44"/>
        <v>#VALUE!</v>
      </c>
      <c r="X67" s="53"/>
    </row>
    <row r="68" spans="1:24">
      <c r="A68" s="1">
        <v>49</v>
      </c>
      <c r="B68" s="13" t="e">
        <f t="shared" si="23"/>
        <v>#VALUE!</v>
      </c>
      <c r="C68" s="13" t="e">
        <f t="shared" si="24"/>
        <v>#VALUE!</v>
      </c>
      <c r="D68" s="13">
        <f t="shared" si="25"/>
        <v>7.0829548304279832E-25</v>
      </c>
      <c r="E68" s="13">
        <f t="shared" si="26"/>
        <v>1.4118401485550284E+24</v>
      </c>
      <c r="F68" s="13">
        <f t="shared" si="27"/>
        <v>-2.0408163265306121E-2</v>
      </c>
      <c r="G68" s="13" t="e">
        <f t="shared" si="28"/>
        <v>#VALUE!</v>
      </c>
      <c r="H68" s="13" t="e">
        <f t="shared" si="29"/>
        <v>#VALUE!</v>
      </c>
      <c r="I68" s="13">
        <f t="shared" si="30"/>
        <v>2.0408163265306121E-2</v>
      </c>
      <c r="J68" s="13" t="e">
        <f t="shared" si="31"/>
        <v>#VALUE!</v>
      </c>
      <c r="K68" s="13" t="e">
        <f t="shared" si="32"/>
        <v>#VALUE!</v>
      </c>
      <c r="L68" s="13" t="e">
        <f t="shared" si="33"/>
        <v>#VALUE!</v>
      </c>
      <c r="M68" s="13" t="e">
        <f t="shared" si="34"/>
        <v>#VALUE!</v>
      </c>
      <c r="N68" s="13" t="e">
        <f t="shared" si="35"/>
        <v>#VALUE!</v>
      </c>
      <c r="O68" s="13" t="e">
        <f t="shared" si="36"/>
        <v>#VALUE!</v>
      </c>
      <c r="P68" s="13" t="e">
        <f t="shared" si="37"/>
        <v>#VALUE!</v>
      </c>
      <c r="Q68" s="13" t="e">
        <f t="shared" si="38"/>
        <v>#VALUE!</v>
      </c>
      <c r="R68" s="13" t="e">
        <f t="shared" si="39"/>
        <v>#VALUE!</v>
      </c>
      <c r="S68" s="13" t="e">
        <f t="shared" si="40"/>
        <v>#VALUE!</v>
      </c>
      <c r="T68" s="13" t="e">
        <f t="shared" si="41"/>
        <v>#VALUE!</v>
      </c>
      <c r="U68" s="13" t="e">
        <f t="shared" si="42"/>
        <v>#VALUE!</v>
      </c>
      <c r="V68" s="13" t="e">
        <f t="shared" si="43"/>
        <v>#VALUE!</v>
      </c>
      <c r="W68" s="13" t="e">
        <f t="shared" si="44"/>
        <v>#VALUE!</v>
      </c>
      <c r="X68" s="53"/>
    </row>
    <row r="69" spans="1:24">
      <c r="A69" s="1">
        <v>50</v>
      </c>
      <c r="B69" s="13" t="e">
        <f t="shared" si="23"/>
        <v>#VALUE!</v>
      </c>
      <c r="C69" s="13" t="e">
        <f t="shared" si="24"/>
        <v>#VALUE!</v>
      </c>
      <c r="D69" s="13">
        <f t="shared" si="25"/>
        <v>2.2769930568643817E-25</v>
      </c>
      <c r="E69" s="13">
        <f t="shared" si="26"/>
        <v>4.3917569137302829E+24</v>
      </c>
      <c r="F69" s="13">
        <f t="shared" si="27"/>
        <v>-0.02</v>
      </c>
      <c r="G69" s="13" t="e">
        <f t="shared" si="28"/>
        <v>#VALUE!</v>
      </c>
      <c r="H69" s="13" t="e">
        <f t="shared" si="29"/>
        <v>#VALUE!</v>
      </c>
      <c r="I69" s="13">
        <f t="shared" si="30"/>
        <v>0.02</v>
      </c>
      <c r="J69" s="13" t="e">
        <f t="shared" si="31"/>
        <v>#VALUE!</v>
      </c>
      <c r="K69" s="13" t="e">
        <f t="shared" si="32"/>
        <v>#VALUE!</v>
      </c>
      <c r="L69" s="13" t="e">
        <f t="shared" si="33"/>
        <v>#VALUE!</v>
      </c>
      <c r="M69" s="13" t="e">
        <f t="shared" si="34"/>
        <v>#VALUE!</v>
      </c>
      <c r="N69" s="13" t="e">
        <f t="shared" si="35"/>
        <v>#VALUE!</v>
      </c>
      <c r="O69" s="13" t="e">
        <f t="shared" si="36"/>
        <v>#VALUE!</v>
      </c>
      <c r="P69" s="13" t="e">
        <f t="shared" si="37"/>
        <v>#VALUE!</v>
      </c>
      <c r="Q69" s="13" t="e">
        <f t="shared" si="38"/>
        <v>#VALUE!</v>
      </c>
      <c r="R69" s="13" t="e">
        <f t="shared" si="39"/>
        <v>#VALUE!</v>
      </c>
      <c r="S69" s="13" t="e">
        <f t="shared" si="40"/>
        <v>#VALUE!</v>
      </c>
      <c r="T69" s="13" t="e">
        <f t="shared" si="41"/>
        <v>#VALUE!</v>
      </c>
      <c r="U69" s="13" t="e">
        <f t="shared" si="42"/>
        <v>#VALUE!</v>
      </c>
      <c r="V69" s="13" t="e">
        <f t="shared" si="43"/>
        <v>#VALUE!</v>
      </c>
      <c r="W69" s="13" t="e">
        <f t="shared" si="44"/>
        <v>#VALUE!</v>
      </c>
      <c r="X69" s="53"/>
    </row>
  </sheetData>
  <conditionalFormatting sqref="B11">
    <cfRule type="cellIs" dxfId="65" priority="4" operator="equal">
      <formula>"---"</formula>
    </cfRule>
    <cfRule type="expression" dxfId="64" priority="5">
      <formula>IF(Leiterort_x1&lt;$C$6,TRUE,FALSE)</formula>
    </cfRule>
    <cfRule type="expression" dxfId="63" priority="6">
      <formula>IF(Leiterort_x1&gt;$C$6,TRUE,FALSE)</formula>
    </cfRule>
  </conditionalFormatting>
  <conditionalFormatting sqref="F11">
    <cfRule type="cellIs" dxfId="62" priority="1" operator="equal">
      <formula>"---"</formula>
    </cfRule>
    <cfRule type="expression" dxfId="61" priority="2">
      <formula>IF(Leiterort_x1&lt;$C$6,TRUE,FALSE)</formula>
    </cfRule>
    <cfRule type="expression" dxfId="60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2.1638999999999999</v>
      </c>
      <c r="C8" s="26">
        <f>'Kraft-Leiter'!M12</f>
        <v>1</v>
      </c>
      <c r="E8" s="4" t="s">
        <v>70</v>
      </c>
      <c r="F8" s="6">
        <f>-Leiterort_x1</f>
        <v>-2.1638999999999999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0.99999268764482074</v>
      </c>
      <c r="C10" s="1"/>
      <c r="E10" s="4" t="s">
        <v>9</v>
      </c>
      <c r="F10" s="12">
        <f>ATANH(2*KoorK_a*Leiterort_x2/(Leiterort_x2*Leiterort_x2+Leiterort_y2*Leiterort_y2+KoorK_a*KoorK_a))</f>
        <v>-0.99999268764482085</v>
      </c>
      <c r="G10" s="1"/>
    </row>
    <row r="11" spans="1:24">
      <c r="A11" s="4" t="s">
        <v>7</v>
      </c>
      <c r="B11" s="6" t="str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---</v>
      </c>
      <c r="C11" s="1"/>
      <c r="E11" s="4" t="s">
        <v>10</v>
      </c>
      <c r="F11" s="6" t="str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---</v>
      </c>
      <c r="G11" s="1"/>
    </row>
    <row r="13" spans="1:24">
      <c r="A13" s="4" t="s">
        <v>24</v>
      </c>
      <c r="B13" s="12" t="e">
        <f>KoorK_a/(COSH(Leiter_u1) -COS(Leiter_v1))</f>
        <v>#VALUE!</v>
      </c>
      <c r="C13" s="1" t="s">
        <v>40</v>
      </c>
    </row>
    <row r="14" spans="1:24">
      <c r="A14" s="4" t="s">
        <v>43</v>
      </c>
      <c r="B14" s="12" t="e">
        <f>(1-COSH(Leiter_u1)*COS(Leiter_v1))/(COSH(Leiter_u1)-COS(Leiter_v1))</f>
        <v>#VALUE!</v>
      </c>
      <c r="C14" s="4" t="s">
        <v>45</v>
      </c>
      <c r="D14" s="12" t="e">
        <f>-SINH(Leiter_u1)*SIN(Leiter_v1)/(COSH(Leiter_u1)-COS(Leiter_v1))</f>
        <v>#VALUE!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 t="e">
        <f>SINH(Leiter_u1)*SIN(Leiter_v1)/(COSH(Leiter_u1)-COS(Leiter_v1))</f>
        <v>#VALUE!</v>
      </c>
      <c r="C15" s="4" t="s">
        <v>46</v>
      </c>
      <c r="D15" s="12" t="e">
        <f>(1-COSH(Leiter_u1)*COS(Leiter_v1))/(COSH(Leiter_u1)-COS(Leiter_v1))</f>
        <v>#VALUE!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 t="e">
        <f>SUM(T20:T69)</f>
        <v>#VALUE!</v>
      </c>
      <c r="U16" s="20" t="e">
        <f t="shared" ref="U16:W16" si="0">SUM(U20:U69)</f>
        <v>#VALUE!</v>
      </c>
      <c r="V16" s="21" t="e">
        <f t="shared" si="0"/>
        <v>#VALUE!</v>
      </c>
      <c r="W16" s="20" t="e">
        <f t="shared" si="0"/>
        <v>#VALUE!</v>
      </c>
      <c r="X16" s="20" t="e">
        <f>SQRT(V16*V16+W16*W16)</f>
        <v>#VALUE!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 t="e">
        <f t="shared" ref="B20:B51" si="1">COS($A20*Leiter_v1)</f>
        <v>#VALUE!</v>
      </c>
      <c r="C20" s="13" t="e">
        <f t="shared" ref="C20:C51" si="2">SIN($A20*Leiter_v1)</f>
        <v>#VALUE!</v>
      </c>
      <c r="D20" s="13">
        <f t="shared" ref="D20:D51" si="3">EXP(-$A20*Leiter_u1)</f>
        <v>0.36788213124641467</v>
      </c>
      <c r="E20" s="13">
        <f t="shared" ref="E20:E51" si="4">EXP($A20*Leiter_u1)</f>
        <v>2.7182619514895121</v>
      </c>
      <c r="F20" s="13">
        <f t="shared" ref="F20:F51" si="5">-Strom_1/$A20</f>
        <v>-1</v>
      </c>
      <c r="G20" s="13" t="e">
        <f t="shared" ref="G20:G51" si="6">Strom_1/$A20*COS($A20*Leiter_v1)/EXP($A20*Leiter_u1)</f>
        <v>#VALUE!</v>
      </c>
      <c r="H20" s="13" t="e">
        <f t="shared" ref="H20:H51" si="7">Strom_1/$A20*SIN($A20*Leiter_v1)/EXP($A20*Leiter_u1)</f>
        <v>#VALUE!</v>
      </c>
      <c r="I20" s="13">
        <f t="shared" ref="I20:I51" si="8">-Strom_2/$A20</f>
        <v>1</v>
      </c>
      <c r="J20" s="13" t="e">
        <f t="shared" ref="J20:J51" si="9">Strom_2/$A20*COS($A20*Leiter_v2)/EXP(-$A20*Leiter_u2)</f>
        <v>#VALUE!</v>
      </c>
      <c r="K20" s="13" t="e">
        <f t="shared" ref="K20:K51" si="10">Strom_2/$A20*SIN($A20*Leiter_v2)/EXP(-$A20*Leiter_u2)</f>
        <v>#VALUE!</v>
      </c>
      <c r="L20" s="13" t="e">
        <f t="shared" ref="L20:L51" si="11">F20+G20+I20+J20*EXP(-2*$A20*Leiter_u2)</f>
        <v>#VALUE!</v>
      </c>
      <c r="M20" s="13" t="e">
        <f t="shared" ref="M20:M51" si="12">F20+G20*EXP(2*$A20*Leiter_u1)+I20+J20</f>
        <v>#VALUE!</v>
      </c>
      <c r="N20" s="13" t="e">
        <f t="shared" ref="N20:N51" si="13">H20+K20*EXP(-2*$A20*Leiter_u2)</f>
        <v>#VALUE!</v>
      </c>
      <c r="O20" s="13" t="e">
        <f t="shared" ref="O20:O51" si="14">H20*EXP(2*$A20*Leiter_u1)+K20</f>
        <v>#VALUE!</v>
      </c>
      <c r="P20" s="13" t="e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#VALUE!</v>
      </c>
      <c r="Q20" s="13" t="e">
        <f t="shared" ref="Q20:Q51" si="16">(M20+P20)*((Perm_mü1-1)/(Perm_mü1+1)*EXP(-2*$A20*Körper_u1))</f>
        <v>#VALUE!</v>
      </c>
      <c r="R20" s="13" t="e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#VALUE!</v>
      </c>
      <c r="S20" s="13" t="e">
        <f t="shared" ref="S20:S51" si="18">(O20+R20)*((Perm_mü1-1)/(Perm_mü1+1)*EXP(-2*$A20*Körper_u1))</f>
        <v>#VALUE!</v>
      </c>
      <c r="T20" s="13" t="e">
        <f t="shared" ref="T20:T51" si="19">Strom_1/Metric_h*$A20*((-(I20+J20+P20)*$B20-(K20+R20)*$C20)*$D20+((Q20*$B20+S20*$C20)*$E20))</f>
        <v>#VALUE!</v>
      </c>
      <c r="U20" s="13" t="e">
        <f t="shared" ref="U20:U51" si="20">Strom_1/Metric_h*$A20*((-(I20+J20+P20)*$C20+(K20+R20)*$B20)*$D20+((-Q20*$C20+S20*$B20)*$E20))</f>
        <v>#VALUE!</v>
      </c>
      <c r="V20" s="13" t="e">
        <f t="shared" ref="V20:V51" si="21">KoorK_xu*T20-KoorK_xv*U20</f>
        <v>#VALUE!</v>
      </c>
      <c r="W20" s="13" t="e">
        <f t="shared" ref="W20:W51" si="22">KoorK_yu*T20+KoorK_yv*U20</f>
        <v>#VALUE!</v>
      </c>
      <c r="X20" s="53"/>
    </row>
    <row r="21" spans="1:24">
      <c r="A21" s="1">
        <v>2</v>
      </c>
      <c r="B21" s="13" t="e">
        <f t="shared" si="1"/>
        <v>#VALUE!</v>
      </c>
      <c r="C21" s="13" t="e">
        <f t="shared" si="2"/>
        <v>#VALUE!</v>
      </c>
      <c r="D21" s="13">
        <f t="shared" si="3"/>
        <v>0.13533726249040429</v>
      </c>
      <c r="E21" s="13">
        <f t="shared" si="4"/>
        <v>7.3889480369155702</v>
      </c>
      <c r="F21" s="13">
        <f t="shared" si="5"/>
        <v>-0.5</v>
      </c>
      <c r="G21" s="13" t="e">
        <f t="shared" si="6"/>
        <v>#VALUE!</v>
      </c>
      <c r="H21" s="13" t="e">
        <f t="shared" si="7"/>
        <v>#VALUE!</v>
      </c>
      <c r="I21" s="13">
        <f t="shared" si="8"/>
        <v>0.5</v>
      </c>
      <c r="J21" s="13" t="e">
        <f t="shared" si="9"/>
        <v>#VALUE!</v>
      </c>
      <c r="K21" s="13" t="e">
        <f t="shared" si="10"/>
        <v>#VALUE!</v>
      </c>
      <c r="L21" s="13" t="e">
        <f t="shared" si="11"/>
        <v>#VALUE!</v>
      </c>
      <c r="M21" s="13" t="e">
        <f t="shared" si="12"/>
        <v>#VALUE!</v>
      </c>
      <c r="N21" s="13" t="e">
        <f t="shared" si="13"/>
        <v>#VALUE!</v>
      </c>
      <c r="O21" s="13" t="e">
        <f t="shared" si="14"/>
        <v>#VALUE!</v>
      </c>
      <c r="P21" s="13" t="e">
        <f t="shared" si="15"/>
        <v>#VALUE!</v>
      </c>
      <c r="Q21" s="13" t="e">
        <f t="shared" si="16"/>
        <v>#VALUE!</v>
      </c>
      <c r="R21" s="13" t="e">
        <f t="shared" si="17"/>
        <v>#VALUE!</v>
      </c>
      <c r="S21" s="13" t="e">
        <f t="shared" si="18"/>
        <v>#VALUE!</v>
      </c>
      <c r="T21" s="13" t="e">
        <f t="shared" si="19"/>
        <v>#VALUE!</v>
      </c>
      <c r="U21" s="13" t="e">
        <f t="shared" si="20"/>
        <v>#VALUE!</v>
      </c>
      <c r="V21" s="13" t="e">
        <f t="shared" si="21"/>
        <v>#VALUE!</v>
      </c>
      <c r="W21" s="13" t="e">
        <f t="shared" si="22"/>
        <v>#VALUE!</v>
      </c>
      <c r="X21" s="53"/>
    </row>
    <row r="22" spans="1:24">
      <c r="A22" s="1">
        <v>3</v>
      </c>
      <c r="B22" s="13" t="e">
        <f t="shared" si="1"/>
        <v>#VALUE!</v>
      </c>
      <c r="C22" s="13" t="e">
        <f t="shared" si="2"/>
        <v>#VALUE!</v>
      </c>
      <c r="D22" s="13">
        <f t="shared" si="3"/>
        <v>4.9788160562025389E-2</v>
      </c>
      <c r="E22" s="13">
        <f t="shared" si="4"/>
        <v>20.085096310280715</v>
      </c>
      <c r="F22" s="13">
        <f t="shared" si="5"/>
        <v>-0.33333333333333331</v>
      </c>
      <c r="G22" s="13" t="e">
        <f t="shared" si="6"/>
        <v>#VALUE!</v>
      </c>
      <c r="H22" s="13" t="e">
        <f t="shared" si="7"/>
        <v>#VALUE!</v>
      </c>
      <c r="I22" s="13">
        <f t="shared" si="8"/>
        <v>0.33333333333333331</v>
      </c>
      <c r="J22" s="13" t="e">
        <f t="shared" si="9"/>
        <v>#VALUE!</v>
      </c>
      <c r="K22" s="13" t="e">
        <f t="shared" si="10"/>
        <v>#VALUE!</v>
      </c>
      <c r="L22" s="13" t="e">
        <f t="shared" si="11"/>
        <v>#VALUE!</v>
      </c>
      <c r="M22" s="13" t="e">
        <f t="shared" si="12"/>
        <v>#VALUE!</v>
      </c>
      <c r="N22" s="13" t="e">
        <f t="shared" si="13"/>
        <v>#VALUE!</v>
      </c>
      <c r="O22" s="13" t="e">
        <f t="shared" si="14"/>
        <v>#VALUE!</v>
      </c>
      <c r="P22" s="13" t="e">
        <f t="shared" si="15"/>
        <v>#VALUE!</v>
      </c>
      <c r="Q22" s="13" t="e">
        <f t="shared" si="16"/>
        <v>#VALUE!</v>
      </c>
      <c r="R22" s="13" t="e">
        <f t="shared" si="17"/>
        <v>#VALUE!</v>
      </c>
      <c r="S22" s="13" t="e">
        <f t="shared" si="18"/>
        <v>#VALUE!</v>
      </c>
      <c r="T22" s="13" t="e">
        <f t="shared" si="19"/>
        <v>#VALUE!</v>
      </c>
      <c r="U22" s="13" t="e">
        <f t="shared" si="20"/>
        <v>#VALUE!</v>
      </c>
      <c r="V22" s="13" t="e">
        <f t="shared" si="21"/>
        <v>#VALUE!</v>
      </c>
      <c r="W22" s="13" t="e">
        <f t="shared" si="22"/>
        <v>#VALUE!</v>
      </c>
      <c r="X22" s="53"/>
    </row>
    <row r="23" spans="1:24">
      <c r="A23" s="1">
        <v>4</v>
      </c>
      <c r="B23" s="13" t="e">
        <f t="shared" si="1"/>
        <v>#VALUE!</v>
      </c>
      <c r="C23" s="13" t="e">
        <f t="shared" si="2"/>
        <v>#VALUE!</v>
      </c>
      <c r="D23" s="13">
        <f t="shared" si="3"/>
        <v>1.8316174618396592E-2</v>
      </c>
      <c r="E23" s="13">
        <f t="shared" si="4"/>
        <v>54.596553092238459</v>
      </c>
      <c r="F23" s="13">
        <f t="shared" si="5"/>
        <v>-0.25</v>
      </c>
      <c r="G23" s="13" t="e">
        <f t="shared" si="6"/>
        <v>#VALUE!</v>
      </c>
      <c r="H23" s="13" t="e">
        <f t="shared" si="7"/>
        <v>#VALUE!</v>
      </c>
      <c r="I23" s="13">
        <f t="shared" si="8"/>
        <v>0.25</v>
      </c>
      <c r="J23" s="13" t="e">
        <f t="shared" si="9"/>
        <v>#VALUE!</v>
      </c>
      <c r="K23" s="13" t="e">
        <f t="shared" si="10"/>
        <v>#VALUE!</v>
      </c>
      <c r="L23" s="13" t="e">
        <f t="shared" si="11"/>
        <v>#VALUE!</v>
      </c>
      <c r="M23" s="13" t="e">
        <f t="shared" si="12"/>
        <v>#VALUE!</v>
      </c>
      <c r="N23" s="13" t="e">
        <f t="shared" si="13"/>
        <v>#VALUE!</v>
      </c>
      <c r="O23" s="13" t="e">
        <f t="shared" si="14"/>
        <v>#VALUE!</v>
      </c>
      <c r="P23" s="13" t="e">
        <f t="shared" si="15"/>
        <v>#VALUE!</v>
      </c>
      <c r="Q23" s="13" t="e">
        <f t="shared" si="16"/>
        <v>#VALUE!</v>
      </c>
      <c r="R23" s="13" t="e">
        <f t="shared" si="17"/>
        <v>#VALUE!</v>
      </c>
      <c r="S23" s="13" t="e">
        <f t="shared" si="18"/>
        <v>#VALUE!</v>
      </c>
      <c r="T23" s="13" t="e">
        <f t="shared" si="19"/>
        <v>#VALUE!</v>
      </c>
      <c r="U23" s="13" t="e">
        <f t="shared" si="20"/>
        <v>#VALUE!</v>
      </c>
      <c r="V23" s="13" t="e">
        <f t="shared" si="21"/>
        <v>#VALUE!</v>
      </c>
      <c r="W23" s="13" t="e">
        <f t="shared" si="22"/>
        <v>#VALUE!</v>
      </c>
      <c r="X23" s="53"/>
    </row>
    <row r="24" spans="1:24">
      <c r="A24" s="1">
        <v>5</v>
      </c>
      <c r="B24" s="13" t="e">
        <f t="shared" si="1"/>
        <v>#VALUE!</v>
      </c>
      <c r="C24" s="13" t="e">
        <f t="shared" si="2"/>
        <v>#VALUE!</v>
      </c>
      <c r="D24" s="13">
        <f t="shared" si="3"/>
        <v>6.7381933548972262E-3</v>
      </c>
      <c r="E24" s="13">
        <f t="shared" si="4"/>
        <v>148.40773295310882</v>
      </c>
      <c r="F24" s="13">
        <f t="shared" si="5"/>
        <v>-0.2</v>
      </c>
      <c r="G24" s="13" t="e">
        <f t="shared" si="6"/>
        <v>#VALUE!</v>
      </c>
      <c r="H24" s="13" t="e">
        <f t="shared" si="7"/>
        <v>#VALUE!</v>
      </c>
      <c r="I24" s="13">
        <f t="shared" si="8"/>
        <v>0.2</v>
      </c>
      <c r="J24" s="13" t="e">
        <f t="shared" si="9"/>
        <v>#VALUE!</v>
      </c>
      <c r="K24" s="13" t="e">
        <f t="shared" si="10"/>
        <v>#VALUE!</v>
      </c>
      <c r="L24" s="13" t="e">
        <f t="shared" si="11"/>
        <v>#VALUE!</v>
      </c>
      <c r="M24" s="13" t="e">
        <f t="shared" si="12"/>
        <v>#VALUE!</v>
      </c>
      <c r="N24" s="13" t="e">
        <f t="shared" si="13"/>
        <v>#VALUE!</v>
      </c>
      <c r="O24" s="13" t="e">
        <f t="shared" si="14"/>
        <v>#VALUE!</v>
      </c>
      <c r="P24" s="13" t="e">
        <f t="shared" si="15"/>
        <v>#VALUE!</v>
      </c>
      <c r="Q24" s="13" t="e">
        <f t="shared" si="16"/>
        <v>#VALUE!</v>
      </c>
      <c r="R24" s="13" t="e">
        <f t="shared" si="17"/>
        <v>#VALUE!</v>
      </c>
      <c r="S24" s="13" t="e">
        <f t="shared" si="18"/>
        <v>#VALUE!</v>
      </c>
      <c r="T24" s="13" t="e">
        <f t="shared" si="19"/>
        <v>#VALUE!</v>
      </c>
      <c r="U24" s="13" t="e">
        <f t="shared" si="20"/>
        <v>#VALUE!</v>
      </c>
      <c r="V24" s="13" t="e">
        <f t="shared" si="21"/>
        <v>#VALUE!</v>
      </c>
      <c r="W24" s="13" t="e">
        <f t="shared" si="22"/>
        <v>#VALUE!</v>
      </c>
      <c r="X24" s="53"/>
    </row>
    <row r="25" spans="1:24">
      <c r="A25" s="1">
        <v>6</v>
      </c>
      <c r="B25" s="13" t="e">
        <f t="shared" si="1"/>
        <v>#VALUE!</v>
      </c>
      <c r="C25" s="13" t="e">
        <f t="shared" si="2"/>
        <v>#VALUE!</v>
      </c>
      <c r="D25" s="13">
        <f t="shared" si="3"/>
        <v>2.4788609321500206E-3</v>
      </c>
      <c r="E25" s="13">
        <f t="shared" si="4"/>
        <v>403.41109379325201</v>
      </c>
      <c r="F25" s="13">
        <f t="shared" si="5"/>
        <v>-0.16666666666666666</v>
      </c>
      <c r="G25" s="13" t="e">
        <f t="shared" si="6"/>
        <v>#VALUE!</v>
      </c>
      <c r="H25" s="13" t="e">
        <f t="shared" si="7"/>
        <v>#VALUE!</v>
      </c>
      <c r="I25" s="13">
        <f t="shared" si="8"/>
        <v>0.16666666666666666</v>
      </c>
      <c r="J25" s="13" t="e">
        <f t="shared" si="9"/>
        <v>#VALUE!</v>
      </c>
      <c r="K25" s="13" t="e">
        <f t="shared" si="10"/>
        <v>#VALUE!</v>
      </c>
      <c r="L25" s="13" t="e">
        <f t="shared" si="11"/>
        <v>#VALUE!</v>
      </c>
      <c r="M25" s="13" t="e">
        <f t="shared" si="12"/>
        <v>#VALUE!</v>
      </c>
      <c r="N25" s="13" t="e">
        <f t="shared" si="13"/>
        <v>#VALUE!</v>
      </c>
      <c r="O25" s="13" t="e">
        <f t="shared" si="14"/>
        <v>#VALUE!</v>
      </c>
      <c r="P25" s="13" t="e">
        <f t="shared" si="15"/>
        <v>#VALUE!</v>
      </c>
      <c r="Q25" s="13" t="e">
        <f t="shared" si="16"/>
        <v>#VALUE!</v>
      </c>
      <c r="R25" s="13" t="e">
        <f t="shared" si="17"/>
        <v>#VALUE!</v>
      </c>
      <c r="S25" s="13" t="e">
        <f t="shared" si="18"/>
        <v>#VALUE!</v>
      </c>
      <c r="T25" s="13" t="e">
        <f t="shared" si="19"/>
        <v>#VALUE!</v>
      </c>
      <c r="U25" s="13" t="e">
        <f t="shared" si="20"/>
        <v>#VALUE!</v>
      </c>
      <c r="V25" s="13" t="e">
        <f t="shared" si="21"/>
        <v>#VALUE!</v>
      </c>
      <c r="W25" s="13" t="e">
        <f t="shared" si="22"/>
        <v>#VALUE!</v>
      </c>
      <c r="X25" s="53"/>
    </row>
    <row r="26" spans="1:24">
      <c r="A26" s="1">
        <v>7</v>
      </c>
      <c r="B26" s="13" t="e">
        <f t="shared" si="1"/>
        <v>#VALUE!</v>
      </c>
      <c r="C26" s="13" t="e">
        <f t="shared" si="2"/>
        <v>#VALUE!</v>
      </c>
      <c r="D26" s="13">
        <f t="shared" si="3"/>
        <v>9.119286427828236E-4</v>
      </c>
      <c r="E26" s="13">
        <f t="shared" si="4"/>
        <v>1096.5770270669639</v>
      </c>
      <c r="F26" s="13">
        <f t="shared" si="5"/>
        <v>-0.14285714285714285</v>
      </c>
      <c r="G26" s="13" t="e">
        <f t="shared" si="6"/>
        <v>#VALUE!</v>
      </c>
      <c r="H26" s="13" t="e">
        <f t="shared" si="7"/>
        <v>#VALUE!</v>
      </c>
      <c r="I26" s="13">
        <f t="shared" si="8"/>
        <v>0.14285714285714285</v>
      </c>
      <c r="J26" s="13" t="e">
        <f t="shared" si="9"/>
        <v>#VALUE!</v>
      </c>
      <c r="K26" s="13" t="e">
        <f t="shared" si="10"/>
        <v>#VALUE!</v>
      </c>
      <c r="L26" s="13" t="e">
        <f t="shared" si="11"/>
        <v>#VALUE!</v>
      </c>
      <c r="M26" s="13" t="e">
        <f t="shared" si="12"/>
        <v>#VALUE!</v>
      </c>
      <c r="N26" s="13" t="e">
        <f t="shared" si="13"/>
        <v>#VALUE!</v>
      </c>
      <c r="O26" s="13" t="e">
        <f t="shared" si="14"/>
        <v>#VALUE!</v>
      </c>
      <c r="P26" s="13" t="e">
        <f t="shared" si="15"/>
        <v>#VALUE!</v>
      </c>
      <c r="Q26" s="13" t="e">
        <f t="shared" si="16"/>
        <v>#VALUE!</v>
      </c>
      <c r="R26" s="13" t="e">
        <f t="shared" si="17"/>
        <v>#VALUE!</v>
      </c>
      <c r="S26" s="13" t="e">
        <f t="shared" si="18"/>
        <v>#VALUE!</v>
      </c>
      <c r="T26" s="13" t="e">
        <f t="shared" si="19"/>
        <v>#VALUE!</v>
      </c>
      <c r="U26" s="13" t="e">
        <f t="shared" si="20"/>
        <v>#VALUE!</v>
      </c>
      <c r="V26" s="13" t="e">
        <f t="shared" si="21"/>
        <v>#VALUE!</v>
      </c>
      <c r="W26" s="13" t="e">
        <f t="shared" si="22"/>
        <v>#VALUE!</v>
      </c>
      <c r="X26" s="53"/>
    </row>
    <row r="27" spans="1:24">
      <c r="A27" s="1">
        <v>8</v>
      </c>
      <c r="B27" s="13" t="e">
        <f t="shared" si="1"/>
        <v>#VALUE!</v>
      </c>
      <c r="C27" s="13" t="e">
        <f t="shared" si="2"/>
        <v>#VALUE!</v>
      </c>
      <c r="D27" s="13">
        <f t="shared" si="3"/>
        <v>3.3548225265159551E-4</v>
      </c>
      <c r="E27" s="13">
        <f t="shared" si="4"/>
        <v>2980.7836095536131</v>
      </c>
      <c r="F27" s="13">
        <f t="shared" si="5"/>
        <v>-0.125</v>
      </c>
      <c r="G27" s="13" t="e">
        <f t="shared" si="6"/>
        <v>#VALUE!</v>
      </c>
      <c r="H27" s="13" t="e">
        <f t="shared" si="7"/>
        <v>#VALUE!</v>
      </c>
      <c r="I27" s="13">
        <f t="shared" si="8"/>
        <v>0.125</v>
      </c>
      <c r="J27" s="13" t="e">
        <f t="shared" si="9"/>
        <v>#VALUE!</v>
      </c>
      <c r="K27" s="13" t="e">
        <f t="shared" si="10"/>
        <v>#VALUE!</v>
      </c>
      <c r="L27" s="13" t="e">
        <f t="shared" si="11"/>
        <v>#VALUE!</v>
      </c>
      <c r="M27" s="13" t="e">
        <f t="shared" si="12"/>
        <v>#VALUE!</v>
      </c>
      <c r="N27" s="13" t="e">
        <f t="shared" si="13"/>
        <v>#VALUE!</v>
      </c>
      <c r="O27" s="13" t="e">
        <f t="shared" si="14"/>
        <v>#VALUE!</v>
      </c>
      <c r="P27" s="13" t="e">
        <f t="shared" si="15"/>
        <v>#VALUE!</v>
      </c>
      <c r="Q27" s="13" t="e">
        <f t="shared" si="16"/>
        <v>#VALUE!</v>
      </c>
      <c r="R27" s="13" t="e">
        <f t="shared" si="17"/>
        <v>#VALUE!</v>
      </c>
      <c r="S27" s="13" t="e">
        <f t="shared" si="18"/>
        <v>#VALUE!</v>
      </c>
      <c r="T27" s="13" t="e">
        <f t="shared" si="19"/>
        <v>#VALUE!</v>
      </c>
      <c r="U27" s="13" t="e">
        <f t="shared" si="20"/>
        <v>#VALUE!</v>
      </c>
      <c r="V27" s="13" t="e">
        <f t="shared" si="21"/>
        <v>#VALUE!</v>
      </c>
      <c r="W27" s="13" t="e">
        <f t="shared" si="22"/>
        <v>#VALUE!</v>
      </c>
      <c r="X27" s="53"/>
    </row>
    <row r="28" spans="1:24">
      <c r="A28" s="1">
        <v>9</v>
      </c>
      <c r="B28" s="13" t="e">
        <f t="shared" si="1"/>
        <v>#VALUE!</v>
      </c>
      <c r="C28" s="13" t="e">
        <f t="shared" si="2"/>
        <v>#VALUE!</v>
      </c>
      <c r="D28" s="13">
        <f t="shared" si="3"/>
        <v>1.2341792610081709E-4</v>
      </c>
      <c r="E28" s="13">
        <f t="shared" si="4"/>
        <v>8102.5506714731564</v>
      </c>
      <c r="F28" s="13">
        <f t="shared" si="5"/>
        <v>-0.1111111111111111</v>
      </c>
      <c r="G28" s="13" t="e">
        <f t="shared" si="6"/>
        <v>#VALUE!</v>
      </c>
      <c r="H28" s="13" t="e">
        <f t="shared" si="7"/>
        <v>#VALUE!</v>
      </c>
      <c r="I28" s="13">
        <f t="shared" si="8"/>
        <v>0.1111111111111111</v>
      </c>
      <c r="J28" s="13" t="e">
        <f t="shared" si="9"/>
        <v>#VALUE!</v>
      </c>
      <c r="K28" s="13" t="e">
        <f t="shared" si="10"/>
        <v>#VALUE!</v>
      </c>
      <c r="L28" s="13" t="e">
        <f t="shared" si="11"/>
        <v>#VALUE!</v>
      </c>
      <c r="M28" s="13" t="e">
        <f t="shared" si="12"/>
        <v>#VALUE!</v>
      </c>
      <c r="N28" s="13" t="e">
        <f t="shared" si="13"/>
        <v>#VALUE!</v>
      </c>
      <c r="O28" s="13" t="e">
        <f t="shared" si="14"/>
        <v>#VALUE!</v>
      </c>
      <c r="P28" s="13" t="e">
        <f t="shared" si="15"/>
        <v>#VALUE!</v>
      </c>
      <c r="Q28" s="13" t="e">
        <f t="shared" si="16"/>
        <v>#VALUE!</v>
      </c>
      <c r="R28" s="13" t="e">
        <f t="shared" si="17"/>
        <v>#VALUE!</v>
      </c>
      <c r="S28" s="13" t="e">
        <f t="shared" si="18"/>
        <v>#VALUE!</v>
      </c>
      <c r="T28" s="13" t="e">
        <f t="shared" si="19"/>
        <v>#VALUE!</v>
      </c>
      <c r="U28" s="13" t="e">
        <f t="shared" si="20"/>
        <v>#VALUE!</v>
      </c>
      <c r="V28" s="13" t="e">
        <f t="shared" si="21"/>
        <v>#VALUE!</v>
      </c>
      <c r="W28" s="13" t="e">
        <f t="shared" si="22"/>
        <v>#VALUE!</v>
      </c>
      <c r="X28" s="53"/>
    </row>
    <row r="29" spans="1:24">
      <c r="A29" s="1">
        <v>10</v>
      </c>
      <c r="B29" s="13" t="e">
        <f t="shared" si="1"/>
        <v>#VALUE!</v>
      </c>
      <c r="C29" s="13" t="e">
        <f t="shared" si="2"/>
        <v>#VALUE!</v>
      </c>
      <c r="D29" s="13">
        <f t="shared" si="3"/>
        <v>4.5403249687981139E-5</v>
      </c>
      <c r="E29" s="13">
        <f t="shared" si="4"/>
        <v>22024.855200281261</v>
      </c>
      <c r="F29" s="13">
        <f t="shared" si="5"/>
        <v>-0.1</v>
      </c>
      <c r="G29" s="13" t="e">
        <f t="shared" si="6"/>
        <v>#VALUE!</v>
      </c>
      <c r="H29" s="13" t="e">
        <f t="shared" si="7"/>
        <v>#VALUE!</v>
      </c>
      <c r="I29" s="13">
        <f t="shared" si="8"/>
        <v>0.1</v>
      </c>
      <c r="J29" s="13" t="e">
        <f t="shared" si="9"/>
        <v>#VALUE!</v>
      </c>
      <c r="K29" s="13" t="e">
        <f t="shared" si="10"/>
        <v>#VALUE!</v>
      </c>
      <c r="L29" s="13" t="e">
        <f t="shared" si="11"/>
        <v>#VALUE!</v>
      </c>
      <c r="M29" s="13" t="e">
        <f t="shared" si="12"/>
        <v>#VALUE!</v>
      </c>
      <c r="N29" s="13" t="e">
        <f t="shared" si="13"/>
        <v>#VALUE!</v>
      </c>
      <c r="O29" s="13" t="e">
        <f t="shared" si="14"/>
        <v>#VALUE!</v>
      </c>
      <c r="P29" s="13" t="e">
        <f t="shared" si="15"/>
        <v>#VALUE!</v>
      </c>
      <c r="Q29" s="13" t="e">
        <f t="shared" si="16"/>
        <v>#VALUE!</v>
      </c>
      <c r="R29" s="13" t="e">
        <f t="shared" si="17"/>
        <v>#VALUE!</v>
      </c>
      <c r="S29" s="13" t="e">
        <f t="shared" si="18"/>
        <v>#VALUE!</v>
      </c>
      <c r="T29" s="13" t="e">
        <f t="shared" si="19"/>
        <v>#VALUE!</v>
      </c>
      <c r="U29" s="13" t="e">
        <f t="shared" si="20"/>
        <v>#VALUE!</v>
      </c>
      <c r="V29" s="13" t="e">
        <f t="shared" si="21"/>
        <v>#VALUE!</v>
      </c>
      <c r="W29" s="13" t="e">
        <f t="shared" si="22"/>
        <v>#VALUE!</v>
      </c>
      <c r="X29" s="53"/>
    </row>
    <row r="30" spans="1:24" hidden="1">
      <c r="A30" s="1">
        <v>11</v>
      </c>
      <c r="B30" s="13" t="e">
        <f t="shared" si="1"/>
        <v>#VALUE!</v>
      </c>
      <c r="C30" s="13" t="e">
        <f t="shared" si="2"/>
        <v>#VALUE!</v>
      </c>
      <c r="D30" s="13">
        <f t="shared" si="3"/>
        <v>1.67030442607276E-5</v>
      </c>
      <c r="E30" s="13">
        <f t="shared" si="4"/>
        <v>59869.32587799053</v>
      </c>
      <c r="F30" s="13">
        <f t="shared" si="5"/>
        <v>-9.0909090909090912E-2</v>
      </c>
      <c r="G30" s="13" t="e">
        <f t="shared" si="6"/>
        <v>#VALUE!</v>
      </c>
      <c r="H30" s="13" t="e">
        <f t="shared" si="7"/>
        <v>#VALUE!</v>
      </c>
      <c r="I30" s="13">
        <f t="shared" si="8"/>
        <v>9.0909090909090912E-2</v>
      </c>
      <c r="J30" s="13" t="e">
        <f t="shared" si="9"/>
        <v>#VALUE!</v>
      </c>
      <c r="K30" s="13" t="e">
        <f t="shared" si="10"/>
        <v>#VALUE!</v>
      </c>
      <c r="L30" s="13" t="e">
        <f t="shared" si="11"/>
        <v>#VALUE!</v>
      </c>
      <c r="M30" s="13" t="e">
        <f t="shared" si="12"/>
        <v>#VALUE!</v>
      </c>
      <c r="N30" s="13" t="e">
        <f t="shared" si="13"/>
        <v>#VALUE!</v>
      </c>
      <c r="O30" s="13" t="e">
        <f t="shared" si="14"/>
        <v>#VALUE!</v>
      </c>
      <c r="P30" s="13" t="e">
        <f t="shared" si="15"/>
        <v>#VALUE!</v>
      </c>
      <c r="Q30" s="13" t="e">
        <f t="shared" si="16"/>
        <v>#VALUE!</v>
      </c>
      <c r="R30" s="13" t="e">
        <f t="shared" si="17"/>
        <v>#VALUE!</v>
      </c>
      <c r="S30" s="13" t="e">
        <f t="shared" si="18"/>
        <v>#VALUE!</v>
      </c>
      <c r="T30" s="13" t="e">
        <f t="shared" si="19"/>
        <v>#VALUE!</v>
      </c>
      <c r="U30" s="13" t="e">
        <f t="shared" si="20"/>
        <v>#VALUE!</v>
      </c>
      <c r="V30" s="13" t="e">
        <f t="shared" si="21"/>
        <v>#VALUE!</v>
      </c>
      <c r="W30" s="13" t="e">
        <f t="shared" si="22"/>
        <v>#VALUE!</v>
      </c>
      <c r="X30" s="53"/>
    </row>
    <row r="31" spans="1:24" hidden="1">
      <c r="A31" s="1">
        <v>12</v>
      </c>
      <c r="B31" s="13" t="e">
        <f t="shared" si="1"/>
        <v>#VALUE!</v>
      </c>
      <c r="C31" s="13" t="e">
        <f t="shared" si="2"/>
        <v>#VALUE!</v>
      </c>
      <c r="D31" s="13">
        <f t="shared" si="3"/>
        <v>6.144751520939669E-6</v>
      </c>
      <c r="E31" s="13">
        <f t="shared" si="4"/>
        <v>162740.51059546796</v>
      </c>
      <c r="F31" s="13">
        <f t="shared" si="5"/>
        <v>-8.3333333333333329E-2</v>
      </c>
      <c r="G31" s="13" t="e">
        <f t="shared" si="6"/>
        <v>#VALUE!</v>
      </c>
      <c r="H31" s="13" t="e">
        <f t="shared" si="7"/>
        <v>#VALUE!</v>
      </c>
      <c r="I31" s="13">
        <f t="shared" si="8"/>
        <v>8.3333333333333329E-2</v>
      </c>
      <c r="J31" s="13" t="e">
        <f t="shared" si="9"/>
        <v>#VALUE!</v>
      </c>
      <c r="K31" s="13" t="e">
        <f t="shared" si="10"/>
        <v>#VALUE!</v>
      </c>
      <c r="L31" s="13" t="e">
        <f t="shared" si="11"/>
        <v>#VALUE!</v>
      </c>
      <c r="M31" s="13" t="e">
        <f t="shared" si="12"/>
        <v>#VALUE!</v>
      </c>
      <c r="N31" s="13" t="e">
        <f t="shared" si="13"/>
        <v>#VALUE!</v>
      </c>
      <c r="O31" s="13" t="e">
        <f t="shared" si="14"/>
        <v>#VALUE!</v>
      </c>
      <c r="P31" s="13" t="e">
        <f t="shared" si="15"/>
        <v>#VALUE!</v>
      </c>
      <c r="Q31" s="13" t="e">
        <f t="shared" si="16"/>
        <v>#VALUE!</v>
      </c>
      <c r="R31" s="13" t="e">
        <f t="shared" si="17"/>
        <v>#VALUE!</v>
      </c>
      <c r="S31" s="13" t="e">
        <f t="shared" si="18"/>
        <v>#VALUE!</v>
      </c>
      <c r="T31" s="13" t="e">
        <f t="shared" si="19"/>
        <v>#VALUE!</v>
      </c>
      <c r="U31" s="13" t="e">
        <f t="shared" si="20"/>
        <v>#VALUE!</v>
      </c>
      <c r="V31" s="13" t="e">
        <f t="shared" si="21"/>
        <v>#VALUE!</v>
      </c>
      <c r="W31" s="13" t="e">
        <f t="shared" si="22"/>
        <v>#VALUE!</v>
      </c>
      <c r="X31" s="53"/>
    </row>
    <row r="32" spans="1:24" hidden="1">
      <c r="A32" s="1">
        <v>13</v>
      </c>
      <c r="B32" s="13" t="e">
        <f t="shared" si="1"/>
        <v>#VALUE!</v>
      </c>
      <c r="C32" s="13" t="e">
        <f t="shared" si="2"/>
        <v>#VALUE!</v>
      </c>
      <c r="D32" s="13">
        <f t="shared" si="3"/>
        <v>2.2605442855029311E-6</v>
      </c>
      <c r="E32" s="13">
        <f t="shared" si="4"/>
        <v>442371.33791763679</v>
      </c>
      <c r="F32" s="13">
        <f t="shared" si="5"/>
        <v>-7.6923076923076927E-2</v>
      </c>
      <c r="G32" s="13" t="e">
        <f t="shared" si="6"/>
        <v>#VALUE!</v>
      </c>
      <c r="H32" s="13" t="e">
        <f t="shared" si="7"/>
        <v>#VALUE!</v>
      </c>
      <c r="I32" s="13">
        <f t="shared" si="8"/>
        <v>7.6923076923076927E-2</v>
      </c>
      <c r="J32" s="13" t="e">
        <f t="shared" si="9"/>
        <v>#VALUE!</v>
      </c>
      <c r="K32" s="13" t="e">
        <f t="shared" si="10"/>
        <v>#VALUE!</v>
      </c>
      <c r="L32" s="13" t="e">
        <f t="shared" si="11"/>
        <v>#VALUE!</v>
      </c>
      <c r="M32" s="13" t="e">
        <f t="shared" si="12"/>
        <v>#VALUE!</v>
      </c>
      <c r="N32" s="13" t="e">
        <f t="shared" si="13"/>
        <v>#VALUE!</v>
      </c>
      <c r="O32" s="13" t="e">
        <f t="shared" si="14"/>
        <v>#VALUE!</v>
      </c>
      <c r="P32" s="13" t="e">
        <f t="shared" si="15"/>
        <v>#VALUE!</v>
      </c>
      <c r="Q32" s="13" t="e">
        <f t="shared" si="16"/>
        <v>#VALUE!</v>
      </c>
      <c r="R32" s="13" t="e">
        <f t="shared" si="17"/>
        <v>#VALUE!</v>
      </c>
      <c r="S32" s="13" t="e">
        <f t="shared" si="18"/>
        <v>#VALUE!</v>
      </c>
      <c r="T32" s="13" t="e">
        <f t="shared" si="19"/>
        <v>#VALUE!</v>
      </c>
      <c r="U32" s="13" t="e">
        <f t="shared" si="20"/>
        <v>#VALUE!</v>
      </c>
      <c r="V32" s="13" t="e">
        <f t="shared" si="21"/>
        <v>#VALUE!</v>
      </c>
      <c r="W32" s="13" t="e">
        <f t="shared" si="22"/>
        <v>#VALUE!</v>
      </c>
      <c r="X32" s="53"/>
    </row>
    <row r="33" spans="1:24" hidden="1">
      <c r="A33" s="1">
        <v>14</v>
      </c>
      <c r="B33" s="13" t="e">
        <f t="shared" si="1"/>
        <v>#VALUE!</v>
      </c>
      <c r="C33" s="13" t="e">
        <f t="shared" si="2"/>
        <v>#VALUE!</v>
      </c>
      <c r="D33" s="13">
        <f t="shared" si="3"/>
        <v>8.3161384952772276E-7</v>
      </c>
      <c r="E33" s="13">
        <f t="shared" si="4"/>
        <v>1202481.1762910208</v>
      </c>
      <c r="F33" s="13">
        <f t="shared" si="5"/>
        <v>-7.1428571428571425E-2</v>
      </c>
      <c r="G33" s="13" t="e">
        <f t="shared" si="6"/>
        <v>#VALUE!</v>
      </c>
      <c r="H33" s="13" t="e">
        <f t="shared" si="7"/>
        <v>#VALUE!</v>
      </c>
      <c r="I33" s="13">
        <f t="shared" si="8"/>
        <v>7.1428571428571425E-2</v>
      </c>
      <c r="J33" s="13" t="e">
        <f t="shared" si="9"/>
        <v>#VALUE!</v>
      </c>
      <c r="K33" s="13" t="e">
        <f t="shared" si="10"/>
        <v>#VALUE!</v>
      </c>
      <c r="L33" s="13" t="e">
        <f t="shared" si="11"/>
        <v>#VALUE!</v>
      </c>
      <c r="M33" s="13" t="e">
        <f t="shared" si="12"/>
        <v>#VALUE!</v>
      </c>
      <c r="N33" s="13" t="e">
        <f t="shared" si="13"/>
        <v>#VALUE!</v>
      </c>
      <c r="O33" s="13" t="e">
        <f t="shared" si="14"/>
        <v>#VALUE!</v>
      </c>
      <c r="P33" s="13" t="e">
        <f t="shared" si="15"/>
        <v>#VALUE!</v>
      </c>
      <c r="Q33" s="13" t="e">
        <f t="shared" si="16"/>
        <v>#VALUE!</v>
      </c>
      <c r="R33" s="13" t="e">
        <f t="shared" si="17"/>
        <v>#VALUE!</v>
      </c>
      <c r="S33" s="13" t="e">
        <f t="shared" si="18"/>
        <v>#VALUE!</v>
      </c>
      <c r="T33" s="13" t="e">
        <f t="shared" si="19"/>
        <v>#VALUE!</v>
      </c>
      <c r="U33" s="13" t="e">
        <f t="shared" si="20"/>
        <v>#VALUE!</v>
      </c>
      <c r="V33" s="13" t="e">
        <f t="shared" si="21"/>
        <v>#VALUE!</v>
      </c>
      <c r="W33" s="13" t="e">
        <f t="shared" si="22"/>
        <v>#VALUE!</v>
      </c>
      <c r="X33" s="53"/>
    </row>
    <row r="34" spans="1:24" hidden="1">
      <c r="A34" s="1">
        <v>15</v>
      </c>
      <c r="B34" s="13" t="e">
        <f t="shared" si="1"/>
        <v>#VALUE!</v>
      </c>
      <c r="C34" s="13" t="e">
        <f t="shared" si="2"/>
        <v>#VALUE!</v>
      </c>
      <c r="D34" s="13">
        <f t="shared" si="3"/>
        <v>3.0593587533829354E-7</v>
      </c>
      <c r="E34" s="13">
        <f t="shared" si="4"/>
        <v>3268658.8288942375</v>
      </c>
      <c r="F34" s="13">
        <f t="shared" si="5"/>
        <v>-6.6666666666666666E-2</v>
      </c>
      <c r="G34" s="13" t="e">
        <f t="shared" si="6"/>
        <v>#VALUE!</v>
      </c>
      <c r="H34" s="13" t="e">
        <f t="shared" si="7"/>
        <v>#VALUE!</v>
      </c>
      <c r="I34" s="13">
        <f t="shared" si="8"/>
        <v>6.6666666666666666E-2</v>
      </c>
      <c r="J34" s="13" t="e">
        <f t="shared" si="9"/>
        <v>#VALUE!</v>
      </c>
      <c r="K34" s="13" t="e">
        <f t="shared" si="10"/>
        <v>#VALUE!</v>
      </c>
      <c r="L34" s="13" t="e">
        <f t="shared" si="11"/>
        <v>#VALUE!</v>
      </c>
      <c r="M34" s="13" t="e">
        <f t="shared" si="12"/>
        <v>#VALUE!</v>
      </c>
      <c r="N34" s="13" t="e">
        <f t="shared" si="13"/>
        <v>#VALUE!</v>
      </c>
      <c r="O34" s="13" t="e">
        <f t="shared" si="14"/>
        <v>#VALUE!</v>
      </c>
      <c r="P34" s="13" t="e">
        <f t="shared" si="15"/>
        <v>#VALUE!</v>
      </c>
      <c r="Q34" s="13" t="e">
        <f t="shared" si="16"/>
        <v>#VALUE!</v>
      </c>
      <c r="R34" s="13" t="e">
        <f t="shared" si="17"/>
        <v>#VALUE!</v>
      </c>
      <c r="S34" s="13" t="e">
        <f t="shared" si="18"/>
        <v>#VALUE!</v>
      </c>
      <c r="T34" s="13" t="e">
        <f t="shared" si="19"/>
        <v>#VALUE!</v>
      </c>
      <c r="U34" s="13" t="e">
        <f t="shared" si="20"/>
        <v>#VALUE!</v>
      </c>
      <c r="V34" s="13" t="e">
        <f t="shared" si="21"/>
        <v>#VALUE!</v>
      </c>
      <c r="W34" s="13" t="e">
        <f t="shared" si="22"/>
        <v>#VALUE!</v>
      </c>
      <c r="X34" s="53"/>
    </row>
    <row r="35" spans="1:24" hidden="1">
      <c r="A35" s="1">
        <v>16</v>
      </c>
      <c r="B35" s="13" t="e">
        <f t="shared" si="1"/>
        <v>#VALUE!</v>
      </c>
      <c r="C35" s="13" t="e">
        <f t="shared" si="2"/>
        <v>#VALUE!</v>
      </c>
      <c r="D35" s="13">
        <f t="shared" si="3"/>
        <v>1.1254834184418896E-7</v>
      </c>
      <c r="E35" s="13">
        <f t="shared" si="4"/>
        <v>8885070.9269834664</v>
      </c>
      <c r="F35" s="13">
        <f t="shared" si="5"/>
        <v>-6.25E-2</v>
      </c>
      <c r="G35" s="13" t="e">
        <f t="shared" si="6"/>
        <v>#VALUE!</v>
      </c>
      <c r="H35" s="13" t="e">
        <f t="shared" si="7"/>
        <v>#VALUE!</v>
      </c>
      <c r="I35" s="13">
        <f t="shared" si="8"/>
        <v>6.25E-2</v>
      </c>
      <c r="J35" s="13" t="e">
        <f t="shared" si="9"/>
        <v>#VALUE!</v>
      </c>
      <c r="K35" s="13" t="e">
        <f t="shared" si="10"/>
        <v>#VALUE!</v>
      </c>
      <c r="L35" s="13" t="e">
        <f t="shared" si="11"/>
        <v>#VALUE!</v>
      </c>
      <c r="M35" s="13" t="e">
        <f t="shared" si="12"/>
        <v>#VALUE!</v>
      </c>
      <c r="N35" s="13" t="e">
        <f t="shared" si="13"/>
        <v>#VALUE!</v>
      </c>
      <c r="O35" s="13" t="e">
        <f t="shared" si="14"/>
        <v>#VALUE!</v>
      </c>
      <c r="P35" s="13" t="e">
        <f t="shared" si="15"/>
        <v>#VALUE!</v>
      </c>
      <c r="Q35" s="13" t="e">
        <f t="shared" si="16"/>
        <v>#VALUE!</v>
      </c>
      <c r="R35" s="13" t="e">
        <f t="shared" si="17"/>
        <v>#VALUE!</v>
      </c>
      <c r="S35" s="13" t="e">
        <f t="shared" si="18"/>
        <v>#VALUE!</v>
      </c>
      <c r="T35" s="13" t="e">
        <f t="shared" si="19"/>
        <v>#VALUE!</v>
      </c>
      <c r="U35" s="13" t="e">
        <f t="shared" si="20"/>
        <v>#VALUE!</v>
      </c>
      <c r="V35" s="13" t="e">
        <f t="shared" si="21"/>
        <v>#VALUE!</v>
      </c>
      <c r="W35" s="13" t="e">
        <f t="shared" si="22"/>
        <v>#VALUE!</v>
      </c>
      <c r="X35" s="53"/>
    </row>
    <row r="36" spans="1:24" hidden="1">
      <c r="A36" s="1">
        <v>17</v>
      </c>
      <c r="B36" s="13" t="e">
        <f t="shared" si="1"/>
        <v>#VALUE!</v>
      </c>
      <c r="C36" s="13" t="e">
        <f t="shared" si="2"/>
        <v>#VALUE!</v>
      </c>
      <c r="D36" s="13">
        <f t="shared" si="3"/>
        <v>4.1404523865890226E-8</v>
      </c>
      <c r="E36" s="13">
        <f t="shared" si="4"/>
        <v>24151950.237104829</v>
      </c>
      <c r="F36" s="13">
        <f t="shared" si="5"/>
        <v>-5.8823529411764705E-2</v>
      </c>
      <c r="G36" s="13" t="e">
        <f t="shared" si="6"/>
        <v>#VALUE!</v>
      </c>
      <c r="H36" s="13" t="e">
        <f t="shared" si="7"/>
        <v>#VALUE!</v>
      </c>
      <c r="I36" s="13">
        <f t="shared" si="8"/>
        <v>5.8823529411764705E-2</v>
      </c>
      <c r="J36" s="13" t="e">
        <f t="shared" si="9"/>
        <v>#VALUE!</v>
      </c>
      <c r="K36" s="13" t="e">
        <f t="shared" si="10"/>
        <v>#VALUE!</v>
      </c>
      <c r="L36" s="13" t="e">
        <f t="shared" si="11"/>
        <v>#VALUE!</v>
      </c>
      <c r="M36" s="13" t="e">
        <f t="shared" si="12"/>
        <v>#VALUE!</v>
      </c>
      <c r="N36" s="13" t="e">
        <f t="shared" si="13"/>
        <v>#VALUE!</v>
      </c>
      <c r="O36" s="13" t="e">
        <f t="shared" si="14"/>
        <v>#VALUE!</v>
      </c>
      <c r="P36" s="13" t="e">
        <f t="shared" si="15"/>
        <v>#VALUE!</v>
      </c>
      <c r="Q36" s="13" t="e">
        <f t="shared" si="16"/>
        <v>#VALUE!</v>
      </c>
      <c r="R36" s="13" t="e">
        <f t="shared" si="17"/>
        <v>#VALUE!</v>
      </c>
      <c r="S36" s="13" t="e">
        <f t="shared" si="18"/>
        <v>#VALUE!</v>
      </c>
      <c r="T36" s="13" t="e">
        <f t="shared" si="19"/>
        <v>#VALUE!</v>
      </c>
      <c r="U36" s="13" t="e">
        <f t="shared" si="20"/>
        <v>#VALUE!</v>
      </c>
      <c r="V36" s="13" t="e">
        <f t="shared" si="21"/>
        <v>#VALUE!</v>
      </c>
      <c r="W36" s="13" t="e">
        <f t="shared" si="22"/>
        <v>#VALUE!</v>
      </c>
      <c r="X36" s="53"/>
    </row>
    <row r="37" spans="1:24" hidden="1">
      <c r="A37" s="1">
        <v>18</v>
      </c>
      <c r="B37" s="13" t="e">
        <f t="shared" si="1"/>
        <v>#VALUE!</v>
      </c>
      <c r="C37" s="13" t="e">
        <f t="shared" si="2"/>
        <v>#VALUE!</v>
      </c>
      <c r="D37" s="13">
        <f t="shared" si="3"/>
        <v>1.5231984483026751E-8</v>
      </c>
      <c r="E37" s="13">
        <f t="shared" si="4"/>
        <v>65651327.383790106</v>
      </c>
      <c r="F37" s="13">
        <f t="shared" si="5"/>
        <v>-5.5555555555555552E-2</v>
      </c>
      <c r="G37" s="13" t="e">
        <f t="shared" si="6"/>
        <v>#VALUE!</v>
      </c>
      <c r="H37" s="13" t="e">
        <f t="shared" si="7"/>
        <v>#VALUE!</v>
      </c>
      <c r="I37" s="13">
        <f t="shared" si="8"/>
        <v>5.5555555555555552E-2</v>
      </c>
      <c r="J37" s="13" t="e">
        <f t="shared" si="9"/>
        <v>#VALUE!</v>
      </c>
      <c r="K37" s="13" t="e">
        <f t="shared" si="10"/>
        <v>#VALUE!</v>
      </c>
      <c r="L37" s="13" t="e">
        <f t="shared" si="11"/>
        <v>#VALUE!</v>
      </c>
      <c r="M37" s="13" t="e">
        <f t="shared" si="12"/>
        <v>#VALUE!</v>
      </c>
      <c r="N37" s="13" t="e">
        <f t="shared" si="13"/>
        <v>#VALUE!</v>
      </c>
      <c r="O37" s="13" t="e">
        <f t="shared" si="14"/>
        <v>#VALUE!</v>
      </c>
      <c r="P37" s="13" t="e">
        <f t="shared" si="15"/>
        <v>#VALUE!</v>
      </c>
      <c r="Q37" s="13" t="e">
        <f t="shared" si="16"/>
        <v>#VALUE!</v>
      </c>
      <c r="R37" s="13" t="e">
        <f t="shared" si="17"/>
        <v>#VALUE!</v>
      </c>
      <c r="S37" s="13" t="e">
        <f t="shared" si="18"/>
        <v>#VALUE!</v>
      </c>
      <c r="T37" s="13" t="e">
        <f t="shared" si="19"/>
        <v>#VALUE!</v>
      </c>
      <c r="U37" s="13" t="e">
        <f t="shared" si="20"/>
        <v>#VALUE!</v>
      </c>
      <c r="V37" s="13" t="e">
        <f t="shared" si="21"/>
        <v>#VALUE!</v>
      </c>
      <c r="W37" s="13" t="e">
        <f t="shared" si="22"/>
        <v>#VALUE!</v>
      </c>
      <c r="X37" s="53"/>
    </row>
    <row r="38" spans="1:24" hidden="1">
      <c r="A38" s="1">
        <v>19</v>
      </c>
      <c r="B38" s="13" t="e">
        <f t="shared" si="1"/>
        <v>#VALUE!</v>
      </c>
      <c r="C38" s="13" t="e">
        <f t="shared" si="2"/>
        <v>#VALUE!</v>
      </c>
      <c r="D38" s="13">
        <f t="shared" si="3"/>
        <v>5.6035749147282033E-9</v>
      </c>
      <c r="E38" s="13">
        <f t="shared" si="4"/>
        <v>178457505.29213798</v>
      </c>
      <c r="F38" s="13">
        <f t="shared" si="5"/>
        <v>-5.2631578947368418E-2</v>
      </c>
      <c r="G38" s="13" t="e">
        <f t="shared" si="6"/>
        <v>#VALUE!</v>
      </c>
      <c r="H38" s="13" t="e">
        <f t="shared" si="7"/>
        <v>#VALUE!</v>
      </c>
      <c r="I38" s="13">
        <f t="shared" si="8"/>
        <v>5.2631578947368418E-2</v>
      </c>
      <c r="J38" s="13" t="e">
        <f t="shared" si="9"/>
        <v>#VALUE!</v>
      </c>
      <c r="K38" s="13" t="e">
        <f t="shared" si="10"/>
        <v>#VALUE!</v>
      </c>
      <c r="L38" s="13" t="e">
        <f t="shared" si="11"/>
        <v>#VALUE!</v>
      </c>
      <c r="M38" s="13" t="e">
        <f t="shared" si="12"/>
        <v>#VALUE!</v>
      </c>
      <c r="N38" s="13" t="e">
        <f t="shared" si="13"/>
        <v>#VALUE!</v>
      </c>
      <c r="O38" s="13" t="e">
        <f t="shared" si="14"/>
        <v>#VALUE!</v>
      </c>
      <c r="P38" s="13" t="e">
        <f t="shared" si="15"/>
        <v>#VALUE!</v>
      </c>
      <c r="Q38" s="13" t="e">
        <f t="shared" si="16"/>
        <v>#VALUE!</v>
      </c>
      <c r="R38" s="13" t="e">
        <f t="shared" si="17"/>
        <v>#VALUE!</v>
      </c>
      <c r="S38" s="13" t="e">
        <f t="shared" si="18"/>
        <v>#VALUE!</v>
      </c>
      <c r="T38" s="13" t="e">
        <f t="shared" si="19"/>
        <v>#VALUE!</v>
      </c>
      <c r="U38" s="13" t="e">
        <f t="shared" si="20"/>
        <v>#VALUE!</v>
      </c>
      <c r="V38" s="13" t="e">
        <f t="shared" si="21"/>
        <v>#VALUE!</v>
      </c>
      <c r="W38" s="13" t="e">
        <f t="shared" si="22"/>
        <v>#VALUE!</v>
      </c>
      <c r="X38" s="53"/>
    </row>
    <row r="39" spans="1:24" hidden="1">
      <c r="A39" s="1">
        <v>20</v>
      </c>
      <c r="B39" s="13" t="e">
        <f t="shared" si="1"/>
        <v>#VALUE!</v>
      </c>
      <c r="C39" s="13" t="e">
        <f t="shared" si="2"/>
        <v>#VALUE!</v>
      </c>
      <c r="D39" s="13">
        <f t="shared" si="3"/>
        <v>2.0614550822291596E-9</v>
      </c>
      <c r="E39" s="13">
        <f t="shared" si="4"/>
        <v>485094246.59335655</v>
      </c>
      <c r="F39" s="13">
        <f t="shared" si="5"/>
        <v>-0.05</v>
      </c>
      <c r="G39" s="13" t="e">
        <f t="shared" si="6"/>
        <v>#VALUE!</v>
      </c>
      <c r="H39" s="13" t="e">
        <f t="shared" si="7"/>
        <v>#VALUE!</v>
      </c>
      <c r="I39" s="13">
        <f t="shared" si="8"/>
        <v>0.05</v>
      </c>
      <c r="J39" s="13" t="e">
        <f t="shared" si="9"/>
        <v>#VALUE!</v>
      </c>
      <c r="K39" s="13" t="e">
        <f t="shared" si="10"/>
        <v>#VALUE!</v>
      </c>
      <c r="L39" s="13" t="e">
        <f t="shared" si="11"/>
        <v>#VALUE!</v>
      </c>
      <c r="M39" s="13" t="e">
        <f t="shared" si="12"/>
        <v>#VALUE!</v>
      </c>
      <c r="N39" s="13" t="e">
        <f t="shared" si="13"/>
        <v>#VALUE!</v>
      </c>
      <c r="O39" s="13" t="e">
        <f t="shared" si="14"/>
        <v>#VALUE!</v>
      </c>
      <c r="P39" s="13" t="e">
        <f t="shared" si="15"/>
        <v>#VALUE!</v>
      </c>
      <c r="Q39" s="13" t="e">
        <f t="shared" si="16"/>
        <v>#VALUE!</v>
      </c>
      <c r="R39" s="13" t="e">
        <f t="shared" si="17"/>
        <v>#VALUE!</v>
      </c>
      <c r="S39" s="13" t="e">
        <f t="shared" si="18"/>
        <v>#VALUE!</v>
      </c>
      <c r="T39" s="13" t="e">
        <f t="shared" si="19"/>
        <v>#VALUE!</v>
      </c>
      <c r="U39" s="13" t="e">
        <f t="shared" si="20"/>
        <v>#VALUE!</v>
      </c>
      <c r="V39" s="13" t="e">
        <f t="shared" si="21"/>
        <v>#VALUE!</v>
      </c>
      <c r="W39" s="13" t="e">
        <f t="shared" si="22"/>
        <v>#VALUE!</v>
      </c>
      <c r="X39" s="53"/>
    </row>
    <row r="40" spans="1:24" hidden="1">
      <c r="A40" s="1">
        <v>21</v>
      </c>
      <c r="B40" s="13" t="e">
        <f t="shared" si="1"/>
        <v>#VALUE!</v>
      </c>
      <c r="C40" s="13" t="e">
        <f t="shared" si="2"/>
        <v>#VALUE!</v>
      </c>
      <c r="D40" s="13">
        <f t="shared" si="3"/>
        <v>7.5837248911921412E-10</v>
      </c>
      <c r="E40" s="13">
        <f t="shared" si="4"/>
        <v>1318613233.4011955</v>
      </c>
      <c r="F40" s="13">
        <f t="shared" si="5"/>
        <v>-4.7619047619047616E-2</v>
      </c>
      <c r="G40" s="13" t="e">
        <f t="shared" si="6"/>
        <v>#VALUE!</v>
      </c>
      <c r="H40" s="13" t="e">
        <f t="shared" si="7"/>
        <v>#VALUE!</v>
      </c>
      <c r="I40" s="13">
        <f t="shared" si="8"/>
        <v>4.7619047619047616E-2</v>
      </c>
      <c r="J40" s="13" t="e">
        <f t="shared" si="9"/>
        <v>#VALUE!</v>
      </c>
      <c r="K40" s="13" t="e">
        <f t="shared" si="10"/>
        <v>#VALUE!</v>
      </c>
      <c r="L40" s="13" t="e">
        <f t="shared" si="11"/>
        <v>#VALUE!</v>
      </c>
      <c r="M40" s="13" t="e">
        <f t="shared" si="12"/>
        <v>#VALUE!</v>
      </c>
      <c r="N40" s="13" t="e">
        <f t="shared" si="13"/>
        <v>#VALUE!</v>
      </c>
      <c r="O40" s="13" t="e">
        <f t="shared" si="14"/>
        <v>#VALUE!</v>
      </c>
      <c r="P40" s="13" t="e">
        <f t="shared" si="15"/>
        <v>#VALUE!</v>
      </c>
      <c r="Q40" s="13" t="e">
        <f t="shared" si="16"/>
        <v>#VALUE!</v>
      </c>
      <c r="R40" s="13" t="e">
        <f t="shared" si="17"/>
        <v>#VALUE!</v>
      </c>
      <c r="S40" s="13" t="e">
        <f t="shared" si="18"/>
        <v>#VALUE!</v>
      </c>
      <c r="T40" s="13" t="e">
        <f t="shared" si="19"/>
        <v>#VALUE!</v>
      </c>
      <c r="U40" s="13" t="e">
        <f t="shared" si="20"/>
        <v>#VALUE!</v>
      </c>
      <c r="V40" s="13" t="e">
        <f t="shared" si="21"/>
        <v>#VALUE!</v>
      </c>
      <c r="W40" s="13" t="e">
        <f t="shared" si="22"/>
        <v>#VALUE!</v>
      </c>
      <c r="X40" s="53"/>
    </row>
    <row r="41" spans="1:24" hidden="1">
      <c r="A41" s="1">
        <v>22</v>
      </c>
      <c r="B41" s="13" t="e">
        <f t="shared" si="1"/>
        <v>#VALUE!</v>
      </c>
      <c r="C41" s="13" t="e">
        <f t="shared" si="2"/>
        <v>#VALUE!</v>
      </c>
      <c r="D41" s="13">
        <f t="shared" si="3"/>
        <v>2.7899168757582517E-10</v>
      </c>
      <c r="E41" s="13">
        <f t="shared" si="4"/>
        <v>3584336181.0850267</v>
      </c>
      <c r="F41" s="13">
        <f t="shared" si="5"/>
        <v>-4.5454545454545456E-2</v>
      </c>
      <c r="G41" s="13" t="e">
        <f t="shared" si="6"/>
        <v>#VALUE!</v>
      </c>
      <c r="H41" s="13" t="e">
        <f t="shared" si="7"/>
        <v>#VALUE!</v>
      </c>
      <c r="I41" s="13">
        <f t="shared" si="8"/>
        <v>4.5454545454545456E-2</v>
      </c>
      <c r="J41" s="13" t="e">
        <f t="shared" si="9"/>
        <v>#VALUE!</v>
      </c>
      <c r="K41" s="13" t="e">
        <f t="shared" si="10"/>
        <v>#VALUE!</v>
      </c>
      <c r="L41" s="13" t="e">
        <f t="shared" si="11"/>
        <v>#VALUE!</v>
      </c>
      <c r="M41" s="13" t="e">
        <f t="shared" si="12"/>
        <v>#VALUE!</v>
      </c>
      <c r="N41" s="13" t="e">
        <f t="shared" si="13"/>
        <v>#VALUE!</v>
      </c>
      <c r="O41" s="13" t="e">
        <f t="shared" si="14"/>
        <v>#VALUE!</v>
      </c>
      <c r="P41" s="13" t="e">
        <f t="shared" si="15"/>
        <v>#VALUE!</v>
      </c>
      <c r="Q41" s="13" t="e">
        <f t="shared" si="16"/>
        <v>#VALUE!</v>
      </c>
      <c r="R41" s="13" t="e">
        <f t="shared" si="17"/>
        <v>#VALUE!</v>
      </c>
      <c r="S41" s="13" t="e">
        <f t="shared" si="18"/>
        <v>#VALUE!</v>
      </c>
      <c r="T41" s="13" t="e">
        <f t="shared" si="19"/>
        <v>#VALUE!</v>
      </c>
      <c r="U41" s="13" t="e">
        <f t="shared" si="20"/>
        <v>#VALUE!</v>
      </c>
      <c r="V41" s="13" t="e">
        <f t="shared" si="21"/>
        <v>#VALUE!</v>
      </c>
      <c r="W41" s="13" t="e">
        <f t="shared" si="22"/>
        <v>#VALUE!</v>
      </c>
      <c r="X41" s="53"/>
    </row>
    <row r="42" spans="1:24" hidden="1">
      <c r="A42" s="1">
        <v>23</v>
      </c>
      <c r="B42" s="13" t="e">
        <f t="shared" si="1"/>
        <v>#VALUE!</v>
      </c>
      <c r="C42" s="13" t="e">
        <f t="shared" si="2"/>
        <v>#VALUE!</v>
      </c>
      <c r="D42" s="13">
        <f t="shared" si="3"/>
        <v>1.0263605662542851E-10</v>
      </c>
      <c r="E42" s="13">
        <f t="shared" si="4"/>
        <v>9743164662.3906422</v>
      </c>
      <c r="F42" s="13">
        <f t="shared" si="5"/>
        <v>-4.3478260869565216E-2</v>
      </c>
      <c r="G42" s="13" t="e">
        <f t="shared" si="6"/>
        <v>#VALUE!</v>
      </c>
      <c r="H42" s="13" t="e">
        <f t="shared" si="7"/>
        <v>#VALUE!</v>
      </c>
      <c r="I42" s="13">
        <f t="shared" si="8"/>
        <v>4.3478260869565216E-2</v>
      </c>
      <c r="J42" s="13" t="e">
        <f t="shared" si="9"/>
        <v>#VALUE!</v>
      </c>
      <c r="K42" s="13" t="e">
        <f t="shared" si="10"/>
        <v>#VALUE!</v>
      </c>
      <c r="L42" s="13" t="e">
        <f t="shared" si="11"/>
        <v>#VALUE!</v>
      </c>
      <c r="M42" s="13" t="e">
        <f t="shared" si="12"/>
        <v>#VALUE!</v>
      </c>
      <c r="N42" s="13" t="e">
        <f t="shared" si="13"/>
        <v>#VALUE!</v>
      </c>
      <c r="O42" s="13" t="e">
        <f t="shared" si="14"/>
        <v>#VALUE!</v>
      </c>
      <c r="P42" s="13" t="e">
        <f t="shared" si="15"/>
        <v>#VALUE!</v>
      </c>
      <c r="Q42" s="13" t="e">
        <f t="shared" si="16"/>
        <v>#VALUE!</v>
      </c>
      <c r="R42" s="13" t="e">
        <f t="shared" si="17"/>
        <v>#VALUE!</v>
      </c>
      <c r="S42" s="13" t="e">
        <f t="shared" si="18"/>
        <v>#VALUE!</v>
      </c>
      <c r="T42" s="13" t="e">
        <f t="shared" si="19"/>
        <v>#VALUE!</v>
      </c>
      <c r="U42" s="13" t="e">
        <f t="shared" si="20"/>
        <v>#VALUE!</v>
      </c>
      <c r="V42" s="13" t="e">
        <f t="shared" si="21"/>
        <v>#VALUE!</v>
      </c>
      <c r="W42" s="13" t="e">
        <f t="shared" si="22"/>
        <v>#VALUE!</v>
      </c>
      <c r="X42" s="53"/>
    </row>
    <row r="43" spans="1:24" hidden="1">
      <c r="A43" s="1">
        <v>24</v>
      </c>
      <c r="B43" s="13" t="e">
        <f t="shared" si="1"/>
        <v>#VALUE!</v>
      </c>
      <c r="C43" s="13" t="e">
        <f t="shared" si="2"/>
        <v>#VALUE!</v>
      </c>
      <c r="D43" s="13">
        <f t="shared" si="3"/>
        <v>3.7757971254090373E-11</v>
      </c>
      <c r="E43" s="13">
        <f t="shared" si="4"/>
        <v>26484473788.873619</v>
      </c>
      <c r="F43" s="13">
        <f t="shared" si="5"/>
        <v>-4.1666666666666664E-2</v>
      </c>
      <c r="G43" s="13" t="e">
        <f t="shared" si="6"/>
        <v>#VALUE!</v>
      </c>
      <c r="H43" s="13" t="e">
        <f t="shared" si="7"/>
        <v>#VALUE!</v>
      </c>
      <c r="I43" s="13">
        <f t="shared" si="8"/>
        <v>4.1666666666666664E-2</v>
      </c>
      <c r="J43" s="13" t="e">
        <f t="shared" si="9"/>
        <v>#VALUE!</v>
      </c>
      <c r="K43" s="13" t="e">
        <f t="shared" si="10"/>
        <v>#VALUE!</v>
      </c>
      <c r="L43" s="13" t="e">
        <f t="shared" si="11"/>
        <v>#VALUE!</v>
      </c>
      <c r="M43" s="13" t="e">
        <f t="shared" si="12"/>
        <v>#VALUE!</v>
      </c>
      <c r="N43" s="13" t="e">
        <f t="shared" si="13"/>
        <v>#VALUE!</v>
      </c>
      <c r="O43" s="13" t="e">
        <f t="shared" si="14"/>
        <v>#VALUE!</v>
      </c>
      <c r="P43" s="13" t="e">
        <f t="shared" si="15"/>
        <v>#VALUE!</v>
      </c>
      <c r="Q43" s="13" t="e">
        <f t="shared" si="16"/>
        <v>#VALUE!</v>
      </c>
      <c r="R43" s="13" t="e">
        <f t="shared" si="17"/>
        <v>#VALUE!</v>
      </c>
      <c r="S43" s="13" t="e">
        <f t="shared" si="18"/>
        <v>#VALUE!</v>
      </c>
      <c r="T43" s="13" t="e">
        <f t="shared" si="19"/>
        <v>#VALUE!</v>
      </c>
      <c r="U43" s="13" t="e">
        <f t="shared" si="20"/>
        <v>#VALUE!</v>
      </c>
      <c r="V43" s="13" t="e">
        <f t="shared" si="21"/>
        <v>#VALUE!</v>
      </c>
      <c r="W43" s="13" t="e">
        <f t="shared" si="22"/>
        <v>#VALUE!</v>
      </c>
      <c r="X43" s="53"/>
    </row>
    <row r="44" spans="1:24" hidden="1">
      <c r="A44" s="1">
        <v>25</v>
      </c>
      <c r="B44" s="13" t="e">
        <f t="shared" si="1"/>
        <v>#VALUE!</v>
      </c>
      <c r="C44" s="13" t="e">
        <f t="shared" si="2"/>
        <v>#VALUE!</v>
      </c>
      <c r="D44" s="13">
        <f t="shared" si="3"/>
        <v>1.3890482936495638E-11</v>
      </c>
      <c r="E44" s="13">
        <f t="shared" si="4"/>
        <v>71991737405.516373</v>
      </c>
      <c r="F44" s="13">
        <f t="shared" si="5"/>
        <v>-0.04</v>
      </c>
      <c r="G44" s="13" t="e">
        <f t="shared" si="6"/>
        <v>#VALUE!</v>
      </c>
      <c r="H44" s="13" t="e">
        <f t="shared" si="7"/>
        <v>#VALUE!</v>
      </c>
      <c r="I44" s="13">
        <f t="shared" si="8"/>
        <v>0.04</v>
      </c>
      <c r="J44" s="13" t="e">
        <f t="shared" si="9"/>
        <v>#VALUE!</v>
      </c>
      <c r="K44" s="13" t="e">
        <f t="shared" si="10"/>
        <v>#VALUE!</v>
      </c>
      <c r="L44" s="13" t="e">
        <f t="shared" si="11"/>
        <v>#VALUE!</v>
      </c>
      <c r="M44" s="13" t="e">
        <f t="shared" si="12"/>
        <v>#VALUE!</v>
      </c>
      <c r="N44" s="13" t="e">
        <f t="shared" si="13"/>
        <v>#VALUE!</v>
      </c>
      <c r="O44" s="13" t="e">
        <f t="shared" si="14"/>
        <v>#VALUE!</v>
      </c>
      <c r="P44" s="13" t="e">
        <f t="shared" si="15"/>
        <v>#VALUE!</v>
      </c>
      <c r="Q44" s="13" t="e">
        <f t="shared" si="16"/>
        <v>#VALUE!</v>
      </c>
      <c r="R44" s="13" t="e">
        <f t="shared" si="17"/>
        <v>#VALUE!</v>
      </c>
      <c r="S44" s="13" t="e">
        <f t="shared" si="18"/>
        <v>#VALUE!</v>
      </c>
      <c r="T44" s="13" t="e">
        <f t="shared" si="19"/>
        <v>#VALUE!</v>
      </c>
      <c r="U44" s="13" t="e">
        <f t="shared" si="20"/>
        <v>#VALUE!</v>
      </c>
      <c r="V44" s="13" t="e">
        <f t="shared" si="21"/>
        <v>#VALUE!</v>
      </c>
      <c r="W44" s="13" t="e">
        <f t="shared" si="22"/>
        <v>#VALUE!</v>
      </c>
      <c r="X44" s="53"/>
    </row>
    <row r="45" spans="1:24" hidden="1">
      <c r="A45" s="1">
        <v>26</v>
      </c>
      <c r="B45" s="13" t="e">
        <f t="shared" si="1"/>
        <v>#VALUE!</v>
      </c>
      <c r="C45" s="13" t="e">
        <f t="shared" si="2"/>
        <v>#VALUE!</v>
      </c>
      <c r="D45" s="13">
        <f t="shared" si="3"/>
        <v>5.1100604667199576E-12</v>
      </c>
      <c r="E45" s="13">
        <f t="shared" si="4"/>
        <v>195692400611.03998</v>
      </c>
      <c r="F45" s="13">
        <f t="shared" si="5"/>
        <v>-3.8461538461538464E-2</v>
      </c>
      <c r="G45" s="13" t="e">
        <f t="shared" si="6"/>
        <v>#VALUE!</v>
      </c>
      <c r="H45" s="13" t="e">
        <f t="shared" si="7"/>
        <v>#VALUE!</v>
      </c>
      <c r="I45" s="13">
        <f t="shared" si="8"/>
        <v>3.8461538461538464E-2</v>
      </c>
      <c r="J45" s="13" t="e">
        <f t="shared" si="9"/>
        <v>#VALUE!</v>
      </c>
      <c r="K45" s="13" t="e">
        <f t="shared" si="10"/>
        <v>#VALUE!</v>
      </c>
      <c r="L45" s="13" t="e">
        <f t="shared" si="11"/>
        <v>#VALUE!</v>
      </c>
      <c r="M45" s="13" t="e">
        <f t="shared" si="12"/>
        <v>#VALUE!</v>
      </c>
      <c r="N45" s="13" t="e">
        <f t="shared" si="13"/>
        <v>#VALUE!</v>
      </c>
      <c r="O45" s="13" t="e">
        <f t="shared" si="14"/>
        <v>#VALUE!</v>
      </c>
      <c r="P45" s="13" t="e">
        <f t="shared" si="15"/>
        <v>#VALUE!</v>
      </c>
      <c r="Q45" s="13" t="e">
        <f t="shared" si="16"/>
        <v>#VALUE!</v>
      </c>
      <c r="R45" s="13" t="e">
        <f t="shared" si="17"/>
        <v>#VALUE!</v>
      </c>
      <c r="S45" s="13" t="e">
        <f t="shared" si="18"/>
        <v>#VALUE!</v>
      </c>
      <c r="T45" s="13" t="e">
        <f t="shared" si="19"/>
        <v>#VALUE!</v>
      </c>
      <c r="U45" s="13" t="e">
        <f t="shared" si="20"/>
        <v>#VALUE!</v>
      </c>
      <c r="V45" s="13" t="e">
        <f t="shared" si="21"/>
        <v>#VALUE!</v>
      </c>
      <c r="W45" s="13" t="e">
        <f t="shared" si="22"/>
        <v>#VALUE!</v>
      </c>
      <c r="X45" s="53"/>
    </row>
    <row r="46" spans="1:24" hidden="1">
      <c r="A46" s="1">
        <v>27</v>
      </c>
      <c r="B46" s="13" t="e">
        <f t="shared" si="1"/>
        <v>#VALUE!</v>
      </c>
      <c r="C46" s="13" t="e">
        <f t="shared" si="2"/>
        <v>#VALUE!</v>
      </c>
      <c r="D46" s="13">
        <f t="shared" si="3"/>
        <v>1.8798999352949882E-12</v>
      </c>
      <c r="E46" s="13">
        <f t="shared" si="4"/>
        <v>531943206776.63251</v>
      </c>
      <c r="F46" s="13">
        <f t="shared" si="5"/>
        <v>-3.7037037037037035E-2</v>
      </c>
      <c r="G46" s="13" t="e">
        <f t="shared" si="6"/>
        <v>#VALUE!</v>
      </c>
      <c r="H46" s="13" t="e">
        <f t="shared" si="7"/>
        <v>#VALUE!</v>
      </c>
      <c r="I46" s="13">
        <f t="shared" si="8"/>
        <v>3.7037037037037035E-2</v>
      </c>
      <c r="J46" s="13" t="e">
        <f t="shared" si="9"/>
        <v>#VALUE!</v>
      </c>
      <c r="K46" s="13" t="e">
        <f t="shared" si="10"/>
        <v>#VALUE!</v>
      </c>
      <c r="L46" s="13" t="e">
        <f t="shared" si="11"/>
        <v>#VALUE!</v>
      </c>
      <c r="M46" s="13" t="e">
        <f t="shared" si="12"/>
        <v>#VALUE!</v>
      </c>
      <c r="N46" s="13" t="e">
        <f t="shared" si="13"/>
        <v>#VALUE!</v>
      </c>
      <c r="O46" s="13" t="e">
        <f t="shared" si="14"/>
        <v>#VALUE!</v>
      </c>
      <c r="P46" s="13" t="e">
        <f t="shared" si="15"/>
        <v>#VALUE!</v>
      </c>
      <c r="Q46" s="13" t="e">
        <f t="shared" si="16"/>
        <v>#VALUE!</v>
      </c>
      <c r="R46" s="13" t="e">
        <f t="shared" si="17"/>
        <v>#VALUE!</v>
      </c>
      <c r="S46" s="13" t="e">
        <f t="shared" si="18"/>
        <v>#VALUE!</v>
      </c>
      <c r="T46" s="13" t="e">
        <f t="shared" si="19"/>
        <v>#VALUE!</v>
      </c>
      <c r="U46" s="13" t="e">
        <f t="shared" si="20"/>
        <v>#VALUE!</v>
      </c>
      <c r="V46" s="13" t="e">
        <f t="shared" si="21"/>
        <v>#VALUE!</v>
      </c>
      <c r="W46" s="13" t="e">
        <f t="shared" si="22"/>
        <v>#VALUE!</v>
      </c>
      <c r="X46" s="53"/>
    </row>
    <row r="47" spans="1:24" hidden="1">
      <c r="A47" s="1">
        <v>28</v>
      </c>
      <c r="B47" s="13" t="e">
        <f t="shared" si="1"/>
        <v>#VALUE!</v>
      </c>
      <c r="C47" s="13" t="e">
        <f t="shared" si="2"/>
        <v>#VALUE!</v>
      </c>
      <c r="D47" s="13">
        <f t="shared" si="3"/>
        <v>6.9158159472631786E-13</v>
      </c>
      <c r="E47" s="13">
        <f t="shared" si="4"/>
        <v>1445960979334.2371</v>
      </c>
      <c r="F47" s="13">
        <f t="shared" si="5"/>
        <v>-3.5714285714285712E-2</v>
      </c>
      <c r="G47" s="13" t="e">
        <f t="shared" si="6"/>
        <v>#VALUE!</v>
      </c>
      <c r="H47" s="13" t="e">
        <f t="shared" si="7"/>
        <v>#VALUE!</v>
      </c>
      <c r="I47" s="13">
        <f t="shared" si="8"/>
        <v>3.5714285714285712E-2</v>
      </c>
      <c r="J47" s="13" t="e">
        <f t="shared" si="9"/>
        <v>#VALUE!</v>
      </c>
      <c r="K47" s="13" t="e">
        <f t="shared" si="10"/>
        <v>#VALUE!</v>
      </c>
      <c r="L47" s="13" t="e">
        <f t="shared" si="11"/>
        <v>#VALUE!</v>
      </c>
      <c r="M47" s="13" t="e">
        <f t="shared" si="12"/>
        <v>#VALUE!</v>
      </c>
      <c r="N47" s="13" t="e">
        <f t="shared" si="13"/>
        <v>#VALUE!</v>
      </c>
      <c r="O47" s="13" t="e">
        <f t="shared" si="14"/>
        <v>#VALUE!</v>
      </c>
      <c r="P47" s="13" t="e">
        <f t="shared" si="15"/>
        <v>#VALUE!</v>
      </c>
      <c r="Q47" s="13" t="e">
        <f t="shared" si="16"/>
        <v>#VALUE!</v>
      </c>
      <c r="R47" s="13" t="e">
        <f t="shared" si="17"/>
        <v>#VALUE!</v>
      </c>
      <c r="S47" s="13" t="e">
        <f t="shared" si="18"/>
        <v>#VALUE!</v>
      </c>
      <c r="T47" s="13" t="e">
        <f t="shared" si="19"/>
        <v>#VALUE!</v>
      </c>
      <c r="U47" s="13" t="e">
        <f t="shared" si="20"/>
        <v>#VALUE!</v>
      </c>
      <c r="V47" s="13" t="e">
        <f t="shared" si="21"/>
        <v>#VALUE!</v>
      </c>
      <c r="W47" s="13" t="e">
        <f t="shared" si="22"/>
        <v>#VALUE!</v>
      </c>
      <c r="X47" s="53"/>
    </row>
    <row r="48" spans="1:24" hidden="1">
      <c r="A48" s="1">
        <v>29</v>
      </c>
      <c r="B48" s="13" t="e">
        <f t="shared" si="1"/>
        <v>#VALUE!</v>
      </c>
      <c r="C48" s="13" t="e">
        <f t="shared" si="2"/>
        <v>#VALUE!</v>
      </c>
      <c r="D48" s="13">
        <f t="shared" si="3"/>
        <v>2.5442051099871226E-13</v>
      </c>
      <c r="E48" s="13">
        <f t="shared" si="4"/>
        <v>3930500713462.7661</v>
      </c>
      <c r="F48" s="13">
        <f t="shared" si="5"/>
        <v>-3.4482758620689655E-2</v>
      </c>
      <c r="G48" s="13" t="e">
        <f t="shared" si="6"/>
        <v>#VALUE!</v>
      </c>
      <c r="H48" s="13" t="e">
        <f t="shared" si="7"/>
        <v>#VALUE!</v>
      </c>
      <c r="I48" s="13">
        <f t="shared" si="8"/>
        <v>3.4482758620689655E-2</v>
      </c>
      <c r="J48" s="13" t="e">
        <f t="shared" si="9"/>
        <v>#VALUE!</v>
      </c>
      <c r="K48" s="13" t="e">
        <f t="shared" si="10"/>
        <v>#VALUE!</v>
      </c>
      <c r="L48" s="13" t="e">
        <f t="shared" si="11"/>
        <v>#VALUE!</v>
      </c>
      <c r="M48" s="13" t="e">
        <f t="shared" si="12"/>
        <v>#VALUE!</v>
      </c>
      <c r="N48" s="13" t="e">
        <f t="shared" si="13"/>
        <v>#VALUE!</v>
      </c>
      <c r="O48" s="13" t="e">
        <f t="shared" si="14"/>
        <v>#VALUE!</v>
      </c>
      <c r="P48" s="13" t="e">
        <f t="shared" si="15"/>
        <v>#VALUE!</v>
      </c>
      <c r="Q48" s="13" t="e">
        <f t="shared" si="16"/>
        <v>#VALUE!</v>
      </c>
      <c r="R48" s="13" t="e">
        <f t="shared" si="17"/>
        <v>#VALUE!</v>
      </c>
      <c r="S48" s="13" t="e">
        <f t="shared" si="18"/>
        <v>#VALUE!</v>
      </c>
      <c r="T48" s="13" t="e">
        <f t="shared" si="19"/>
        <v>#VALUE!</v>
      </c>
      <c r="U48" s="13" t="e">
        <f t="shared" si="20"/>
        <v>#VALUE!</v>
      </c>
      <c r="V48" s="13" t="e">
        <f t="shared" si="21"/>
        <v>#VALUE!</v>
      </c>
      <c r="W48" s="13" t="e">
        <f t="shared" si="22"/>
        <v>#VALUE!</v>
      </c>
      <c r="X48" s="53"/>
    </row>
    <row r="49" spans="1:24" hidden="1">
      <c r="A49" s="1">
        <v>30</v>
      </c>
      <c r="B49" s="13" t="e">
        <f t="shared" si="1"/>
        <v>#VALUE!</v>
      </c>
      <c r="C49" s="13" t="e">
        <f t="shared" si="2"/>
        <v>#VALUE!</v>
      </c>
      <c r="D49" s="13">
        <f t="shared" si="3"/>
        <v>9.3596759819007884E-14</v>
      </c>
      <c r="E49" s="13">
        <f t="shared" si="4"/>
        <v>10684130539708.248</v>
      </c>
      <c r="F49" s="13">
        <f t="shared" si="5"/>
        <v>-3.3333333333333333E-2</v>
      </c>
      <c r="G49" s="13" t="e">
        <f t="shared" si="6"/>
        <v>#VALUE!</v>
      </c>
      <c r="H49" s="13" t="e">
        <f t="shared" si="7"/>
        <v>#VALUE!</v>
      </c>
      <c r="I49" s="13">
        <f t="shared" si="8"/>
        <v>3.3333333333333333E-2</v>
      </c>
      <c r="J49" s="13" t="e">
        <f t="shared" si="9"/>
        <v>#VALUE!</v>
      </c>
      <c r="K49" s="13" t="e">
        <f t="shared" si="10"/>
        <v>#VALUE!</v>
      </c>
      <c r="L49" s="13" t="e">
        <f t="shared" si="11"/>
        <v>#VALUE!</v>
      </c>
      <c r="M49" s="13" t="e">
        <f t="shared" si="12"/>
        <v>#VALUE!</v>
      </c>
      <c r="N49" s="13" t="e">
        <f t="shared" si="13"/>
        <v>#VALUE!</v>
      </c>
      <c r="O49" s="13" t="e">
        <f t="shared" si="14"/>
        <v>#VALUE!</v>
      </c>
      <c r="P49" s="13" t="e">
        <f t="shared" si="15"/>
        <v>#VALUE!</v>
      </c>
      <c r="Q49" s="13" t="e">
        <f t="shared" si="16"/>
        <v>#VALUE!</v>
      </c>
      <c r="R49" s="13" t="e">
        <f t="shared" si="17"/>
        <v>#VALUE!</v>
      </c>
      <c r="S49" s="13" t="e">
        <f t="shared" si="18"/>
        <v>#VALUE!</v>
      </c>
      <c r="T49" s="13" t="e">
        <f t="shared" si="19"/>
        <v>#VALUE!</v>
      </c>
      <c r="U49" s="13" t="e">
        <f t="shared" si="20"/>
        <v>#VALUE!</v>
      </c>
      <c r="V49" s="13" t="e">
        <f t="shared" si="21"/>
        <v>#VALUE!</v>
      </c>
      <c r="W49" s="13" t="e">
        <f t="shared" si="22"/>
        <v>#VALUE!</v>
      </c>
      <c r="X49" s="53"/>
    </row>
    <row r="50" spans="1:24" hidden="1">
      <c r="A50" s="1">
        <v>31</v>
      </c>
      <c r="B50" s="13" t="e">
        <f t="shared" si="1"/>
        <v>#VALUE!</v>
      </c>
      <c r="C50" s="13" t="e">
        <f t="shared" si="2"/>
        <v>#VALUE!</v>
      </c>
      <c r="D50" s="13">
        <f t="shared" si="3"/>
        <v>3.443257547997544E-14</v>
      </c>
      <c r="E50" s="13">
        <f t="shared" si="4"/>
        <v>29042265530836.012</v>
      </c>
      <c r="F50" s="13">
        <f t="shared" si="5"/>
        <v>-3.2258064516129031E-2</v>
      </c>
      <c r="G50" s="13" t="e">
        <f t="shared" si="6"/>
        <v>#VALUE!</v>
      </c>
      <c r="H50" s="13" t="e">
        <f t="shared" si="7"/>
        <v>#VALUE!</v>
      </c>
      <c r="I50" s="13">
        <f t="shared" si="8"/>
        <v>3.2258064516129031E-2</v>
      </c>
      <c r="J50" s="13" t="e">
        <f t="shared" si="9"/>
        <v>#VALUE!</v>
      </c>
      <c r="K50" s="13" t="e">
        <f t="shared" si="10"/>
        <v>#VALUE!</v>
      </c>
      <c r="L50" s="13" t="e">
        <f t="shared" si="11"/>
        <v>#VALUE!</v>
      </c>
      <c r="M50" s="13" t="e">
        <f t="shared" si="12"/>
        <v>#VALUE!</v>
      </c>
      <c r="N50" s="13" t="e">
        <f t="shared" si="13"/>
        <v>#VALUE!</v>
      </c>
      <c r="O50" s="13" t="e">
        <f t="shared" si="14"/>
        <v>#VALUE!</v>
      </c>
      <c r="P50" s="13" t="e">
        <f t="shared" si="15"/>
        <v>#VALUE!</v>
      </c>
      <c r="Q50" s="13" t="e">
        <f t="shared" si="16"/>
        <v>#VALUE!</v>
      </c>
      <c r="R50" s="13" t="e">
        <f t="shared" si="17"/>
        <v>#VALUE!</v>
      </c>
      <c r="S50" s="13" t="e">
        <f t="shared" si="18"/>
        <v>#VALUE!</v>
      </c>
      <c r="T50" s="13" t="e">
        <f t="shared" si="19"/>
        <v>#VALUE!</v>
      </c>
      <c r="U50" s="13" t="e">
        <f t="shared" si="20"/>
        <v>#VALUE!</v>
      </c>
      <c r="V50" s="13" t="e">
        <f t="shared" si="21"/>
        <v>#VALUE!</v>
      </c>
      <c r="W50" s="13" t="e">
        <f t="shared" si="22"/>
        <v>#VALUE!</v>
      </c>
      <c r="X50" s="53"/>
    </row>
    <row r="51" spans="1:24" hidden="1">
      <c r="A51" s="1">
        <v>32</v>
      </c>
      <c r="B51" s="13" t="e">
        <f t="shared" si="1"/>
        <v>#VALUE!</v>
      </c>
      <c r="C51" s="13" t="e">
        <f t="shared" si="2"/>
        <v>#VALUE!</v>
      </c>
      <c r="D51" s="13">
        <f t="shared" si="3"/>
        <v>1.2667129251876415E-14</v>
      </c>
      <c r="E51" s="13">
        <f t="shared" si="4"/>
        <v>78944485377526.828</v>
      </c>
      <c r="F51" s="13">
        <f t="shared" si="5"/>
        <v>-3.125E-2</v>
      </c>
      <c r="G51" s="13" t="e">
        <f t="shared" si="6"/>
        <v>#VALUE!</v>
      </c>
      <c r="H51" s="13" t="e">
        <f t="shared" si="7"/>
        <v>#VALUE!</v>
      </c>
      <c r="I51" s="13">
        <f t="shared" si="8"/>
        <v>3.125E-2</v>
      </c>
      <c r="J51" s="13" t="e">
        <f t="shared" si="9"/>
        <v>#VALUE!</v>
      </c>
      <c r="K51" s="13" t="e">
        <f t="shared" si="10"/>
        <v>#VALUE!</v>
      </c>
      <c r="L51" s="13" t="e">
        <f t="shared" si="11"/>
        <v>#VALUE!</v>
      </c>
      <c r="M51" s="13" t="e">
        <f t="shared" si="12"/>
        <v>#VALUE!</v>
      </c>
      <c r="N51" s="13" t="e">
        <f t="shared" si="13"/>
        <v>#VALUE!</v>
      </c>
      <c r="O51" s="13" t="e">
        <f t="shared" si="14"/>
        <v>#VALUE!</v>
      </c>
      <c r="P51" s="13" t="e">
        <f t="shared" si="15"/>
        <v>#VALUE!</v>
      </c>
      <c r="Q51" s="13" t="e">
        <f t="shared" si="16"/>
        <v>#VALUE!</v>
      </c>
      <c r="R51" s="13" t="e">
        <f t="shared" si="17"/>
        <v>#VALUE!</v>
      </c>
      <c r="S51" s="13" t="e">
        <f t="shared" si="18"/>
        <v>#VALUE!</v>
      </c>
      <c r="T51" s="13" t="e">
        <f t="shared" si="19"/>
        <v>#VALUE!</v>
      </c>
      <c r="U51" s="13" t="e">
        <f t="shared" si="20"/>
        <v>#VALUE!</v>
      </c>
      <c r="V51" s="13" t="e">
        <f t="shared" si="21"/>
        <v>#VALUE!</v>
      </c>
      <c r="W51" s="13" t="e">
        <f t="shared" si="22"/>
        <v>#VALUE!</v>
      </c>
      <c r="X51" s="53"/>
    </row>
    <row r="52" spans="1:24" hidden="1">
      <c r="A52" s="1">
        <v>33</v>
      </c>
      <c r="B52" s="13" t="e">
        <f t="shared" ref="B52:B69" si="23">COS($A52*Leiter_v1)</f>
        <v>#VALUE!</v>
      </c>
      <c r="C52" s="13" t="e">
        <f t="shared" ref="C52:C69" si="24">SIN($A52*Leiter_v1)</f>
        <v>#VALUE!</v>
      </c>
      <c r="D52" s="13">
        <f t="shared" ref="D52:D69" si="25">EXP(-$A52*Leiter_u1)</f>
        <v>4.6600105059540851E-15</v>
      </c>
      <c r="E52" s="13">
        <f t="shared" ref="E52:E69" si="26">EXP($A52*Leiter_u1)</f>
        <v>214591790881651.91</v>
      </c>
      <c r="F52" s="13">
        <f t="shared" ref="F52:F69" si="27">-Strom_1/$A52</f>
        <v>-3.0303030303030304E-2</v>
      </c>
      <c r="G52" s="13" t="e">
        <f t="shared" ref="G52:G69" si="28">Strom_1/$A52*COS($A52*Leiter_v1)/EXP($A52*Leiter_u1)</f>
        <v>#VALUE!</v>
      </c>
      <c r="H52" s="13" t="e">
        <f t="shared" ref="H52:H69" si="29">Strom_1/$A52*SIN($A52*Leiter_v1)/EXP($A52*Leiter_u1)</f>
        <v>#VALUE!</v>
      </c>
      <c r="I52" s="13">
        <f t="shared" ref="I52:I69" si="30">-Strom_2/$A52</f>
        <v>3.0303030303030304E-2</v>
      </c>
      <c r="J52" s="13" t="e">
        <f t="shared" ref="J52:J69" si="31">Strom_2/$A52*COS($A52*Leiter_v2)/EXP(-$A52*Leiter_u2)</f>
        <v>#VALUE!</v>
      </c>
      <c r="K52" s="13" t="e">
        <f t="shared" ref="K52:K69" si="32">Strom_2/$A52*SIN($A52*Leiter_v2)/EXP(-$A52*Leiter_u2)</f>
        <v>#VALUE!</v>
      </c>
      <c r="L52" s="13" t="e">
        <f t="shared" ref="L52:L69" si="33">F52+G52+I52+J52*EXP(-2*$A52*Leiter_u2)</f>
        <v>#VALUE!</v>
      </c>
      <c r="M52" s="13" t="e">
        <f t="shared" ref="M52:M69" si="34">F52+G52*EXP(2*$A52*Leiter_u1)+I52+J52</f>
        <v>#VALUE!</v>
      </c>
      <c r="N52" s="13" t="e">
        <f t="shared" ref="N52:N69" si="35">H52+K52*EXP(-2*$A52*Leiter_u2)</f>
        <v>#VALUE!</v>
      </c>
      <c r="O52" s="13" t="e">
        <f t="shared" ref="O52:O69" si="36">H52*EXP(2*$A52*Leiter_u1)+K52</f>
        <v>#VALUE!</v>
      </c>
      <c r="P52" s="13" t="e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#VALUE!</v>
      </c>
      <c r="Q52" s="13" t="e">
        <f t="shared" ref="Q52:Q69" si="38">(M52+P52)*((Perm_mü1-1)/(Perm_mü1+1)*EXP(-2*$A52*Körper_u1))</f>
        <v>#VALUE!</v>
      </c>
      <c r="R52" s="13" t="e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#VALUE!</v>
      </c>
      <c r="S52" s="13" t="e">
        <f t="shared" ref="S52:S69" si="40">(O52+R52)*((Perm_mü1-1)/(Perm_mü1+1)*EXP(-2*$A52*Körper_u1))</f>
        <v>#VALUE!</v>
      </c>
      <c r="T52" s="13" t="e">
        <f t="shared" ref="T52:T69" si="41">Strom_1/Metric_h*$A52*((-(I52+J52+P52)*$B52-(K52+R52)*$C52)*$D52+((Q52*$B52+S52*$C52)*$E52))</f>
        <v>#VALUE!</v>
      </c>
      <c r="U52" s="13" t="e">
        <f t="shared" ref="U52:U69" si="42">Strom_1/Metric_h*$A52*((-(I52+J52+P52)*$C52+(K52+R52)*$B52)*$D52+((-Q52*$C52+S52*$B52)*$E52))</f>
        <v>#VALUE!</v>
      </c>
      <c r="V52" s="13" t="e">
        <f t="shared" ref="V52:V69" si="43">KoorK_xu*T52-KoorK_xv*U52</f>
        <v>#VALUE!</v>
      </c>
      <c r="W52" s="13" t="e">
        <f t="shared" ref="W52:W69" si="44">KoorK_yu*T52+KoorK_yv*U52</f>
        <v>#VALUE!</v>
      </c>
      <c r="X52" s="53"/>
    </row>
    <row r="53" spans="1:24" hidden="1">
      <c r="A53" s="1">
        <v>34</v>
      </c>
      <c r="B53" s="13" t="e">
        <f t="shared" si="23"/>
        <v>#VALUE!</v>
      </c>
      <c r="C53" s="13" t="e">
        <f t="shared" si="24"/>
        <v>#VALUE!</v>
      </c>
      <c r="D53" s="13">
        <f t="shared" si="25"/>
        <v>1.7143345965610734E-15</v>
      </c>
      <c r="E53" s="13">
        <f t="shared" si="26"/>
        <v>583316700255588</v>
      </c>
      <c r="F53" s="13">
        <f t="shared" si="27"/>
        <v>-2.9411764705882353E-2</v>
      </c>
      <c r="G53" s="13" t="e">
        <f t="shared" si="28"/>
        <v>#VALUE!</v>
      </c>
      <c r="H53" s="13" t="e">
        <f t="shared" si="29"/>
        <v>#VALUE!</v>
      </c>
      <c r="I53" s="13">
        <f t="shared" si="30"/>
        <v>2.9411764705882353E-2</v>
      </c>
      <c r="J53" s="13" t="e">
        <f t="shared" si="31"/>
        <v>#VALUE!</v>
      </c>
      <c r="K53" s="13" t="e">
        <f t="shared" si="32"/>
        <v>#VALUE!</v>
      </c>
      <c r="L53" s="13" t="e">
        <f t="shared" si="33"/>
        <v>#VALUE!</v>
      </c>
      <c r="M53" s="13" t="e">
        <f t="shared" si="34"/>
        <v>#VALUE!</v>
      </c>
      <c r="N53" s="13" t="e">
        <f t="shared" si="35"/>
        <v>#VALUE!</v>
      </c>
      <c r="O53" s="13" t="e">
        <f t="shared" si="36"/>
        <v>#VALUE!</v>
      </c>
      <c r="P53" s="13" t="e">
        <f t="shared" si="37"/>
        <v>#VALUE!</v>
      </c>
      <c r="Q53" s="13" t="e">
        <f t="shared" si="38"/>
        <v>#VALUE!</v>
      </c>
      <c r="R53" s="13" t="e">
        <f t="shared" si="39"/>
        <v>#VALUE!</v>
      </c>
      <c r="S53" s="13" t="e">
        <f t="shared" si="40"/>
        <v>#VALUE!</v>
      </c>
      <c r="T53" s="13" t="e">
        <f t="shared" si="41"/>
        <v>#VALUE!</v>
      </c>
      <c r="U53" s="13" t="e">
        <f t="shared" si="42"/>
        <v>#VALUE!</v>
      </c>
      <c r="V53" s="13" t="e">
        <f t="shared" si="43"/>
        <v>#VALUE!</v>
      </c>
      <c r="W53" s="13" t="e">
        <f t="shared" si="44"/>
        <v>#VALUE!</v>
      </c>
      <c r="X53" s="53"/>
    </row>
    <row r="54" spans="1:24" hidden="1">
      <c r="A54" s="1">
        <v>35</v>
      </c>
      <c r="B54" s="13" t="e">
        <f t="shared" si="23"/>
        <v>#VALUE!</v>
      </c>
      <c r="C54" s="13" t="e">
        <f t="shared" si="24"/>
        <v>#VALUE!</v>
      </c>
      <c r="D54" s="13">
        <f t="shared" si="25"/>
        <v>6.3067306505235067E-16</v>
      </c>
      <c r="E54" s="13">
        <f t="shared" si="26"/>
        <v>1585607591973176</v>
      </c>
      <c r="F54" s="13">
        <f t="shared" si="27"/>
        <v>-2.8571428571428571E-2</v>
      </c>
      <c r="G54" s="13" t="e">
        <f t="shared" si="28"/>
        <v>#VALUE!</v>
      </c>
      <c r="H54" s="13" t="e">
        <f t="shared" si="29"/>
        <v>#VALUE!</v>
      </c>
      <c r="I54" s="13">
        <f t="shared" si="30"/>
        <v>2.8571428571428571E-2</v>
      </c>
      <c r="J54" s="13" t="e">
        <f t="shared" si="31"/>
        <v>#VALUE!</v>
      </c>
      <c r="K54" s="13" t="e">
        <f t="shared" si="32"/>
        <v>#VALUE!</v>
      </c>
      <c r="L54" s="13" t="e">
        <f t="shared" si="33"/>
        <v>#VALUE!</v>
      </c>
      <c r="M54" s="13" t="e">
        <f t="shared" si="34"/>
        <v>#VALUE!</v>
      </c>
      <c r="N54" s="13" t="e">
        <f t="shared" si="35"/>
        <v>#VALUE!</v>
      </c>
      <c r="O54" s="13" t="e">
        <f t="shared" si="36"/>
        <v>#VALUE!</v>
      </c>
      <c r="P54" s="13" t="e">
        <f t="shared" si="37"/>
        <v>#VALUE!</v>
      </c>
      <c r="Q54" s="13" t="e">
        <f t="shared" si="38"/>
        <v>#VALUE!</v>
      </c>
      <c r="R54" s="13" t="e">
        <f t="shared" si="39"/>
        <v>#VALUE!</v>
      </c>
      <c r="S54" s="13" t="e">
        <f t="shared" si="40"/>
        <v>#VALUE!</v>
      </c>
      <c r="T54" s="13" t="e">
        <f t="shared" si="41"/>
        <v>#VALUE!</v>
      </c>
      <c r="U54" s="13" t="e">
        <f t="shared" si="42"/>
        <v>#VALUE!</v>
      </c>
      <c r="V54" s="13" t="e">
        <f t="shared" si="43"/>
        <v>#VALUE!</v>
      </c>
      <c r="W54" s="13" t="e">
        <f t="shared" si="44"/>
        <v>#VALUE!</v>
      </c>
      <c r="X54" s="53"/>
    </row>
    <row r="55" spans="1:24" hidden="1">
      <c r="A55" s="1">
        <v>36</v>
      </c>
      <c r="B55" s="13" t="e">
        <f t="shared" si="23"/>
        <v>#VALUE!</v>
      </c>
      <c r="C55" s="13" t="e">
        <f t="shared" si="24"/>
        <v>#VALUE!</v>
      </c>
      <c r="D55" s="13">
        <f t="shared" si="25"/>
        <v>2.3201335129116768E-16</v>
      </c>
      <c r="E55" s="13">
        <f t="shared" si="26"/>
        <v>4310096787253588</v>
      </c>
      <c r="F55" s="13">
        <f t="shared" si="27"/>
        <v>-2.7777777777777776E-2</v>
      </c>
      <c r="G55" s="13" t="e">
        <f t="shared" si="28"/>
        <v>#VALUE!</v>
      </c>
      <c r="H55" s="13" t="e">
        <f t="shared" si="29"/>
        <v>#VALUE!</v>
      </c>
      <c r="I55" s="13">
        <f t="shared" si="30"/>
        <v>2.7777777777777776E-2</v>
      </c>
      <c r="J55" s="13" t="e">
        <f t="shared" si="31"/>
        <v>#VALUE!</v>
      </c>
      <c r="K55" s="13" t="e">
        <f t="shared" si="32"/>
        <v>#VALUE!</v>
      </c>
      <c r="L55" s="13" t="e">
        <f t="shared" si="33"/>
        <v>#VALUE!</v>
      </c>
      <c r="M55" s="13" t="e">
        <f t="shared" si="34"/>
        <v>#VALUE!</v>
      </c>
      <c r="N55" s="13" t="e">
        <f t="shared" si="35"/>
        <v>#VALUE!</v>
      </c>
      <c r="O55" s="13" t="e">
        <f t="shared" si="36"/>
        <v>#VALUE!</v>
      </c>
      <c r="P55" s="13" t="e">
        <f t="shared" si="37"/>
        <v>#VALUE!</v>
      </c>
      <c r="Q55" s="13" t="e">
        <f t="shared" si="38"/>
        <v>#VALUE!</v>
      </c>
      <c r="R55" s="13" t="e">
        <f t="shared" si="39"/>
        <v>#VALUE!</v>
      </c>
      <c r="S55" s="13" t="e">
        <f t="shared" si="40"/>
        <v>#VALUE!</v>
      </c>
      <c r="T55" s="13" t="e">
        <f t="shared" si="41"/>
        <v>#VALUE!</v>
      </c>
      <c r="U55" s="13" t="e">
        <f t="shared" si="42"/>
        <v>#VALUE!</v>
      </c>
      <c r="V55" s="13" t="e">
        <f t="shared" si="43"/>
        <v>#VALUE!</v>
      </c>
      <c r="W55" s="13" t="e">
        <f t="shared" si="44"/>
        <v>#VALUE!</v>
      </c>
      <c r="X55" s="53"/>
    </row>
    <row r="56" spans="1:24" hidden="1">
      <c r="A56" s="1">
        <v>37</v>
      </c>
      <c r="B56" s="13" t="e">
        <f t="shared" si="23"/>
        <v>#VALUE!</v>
      </c>
      <c r="C56" s="13" t="e">
        <f t="shared" si="24"/>
        <v>#VALUE!</v>
      </c>
      <c r="D56" s="13">
        <f t="shared" si="25"/>
        <v>8.5353566150617943E-17</v>
      </c>
      <c r="E56" s="13">
        <f t="shared" si="26"/>
        <v>1.1715972104028606E+16</v>
      </c>
      <c r="F56" s="13">
        <f t="shared" si="27"/>
        <v>-2.7027027027027029E-2</v>
      </c>
      <c r="G56" s="13" t="e">
        <f t="shared" si="28"/>
        <v>#VALUE!</v>
      </c>
      <c r="H56" s="13" t="e">
        <f t="shared" si="29"/>
        <v>#VALUE!</v>
      </c>
      <c r="I56" s="13">
        <f t="shared" si="30"/>
        <v>2.7027027027027029E-2</v>
      </c>
      <c r="J56" s="13" t="e">
        <f t="shared" si="31"/>
        <v>#VALUE!</v>
      </c>
      <c r="K56" s="13" t="e">
        <f t="shared" si="32"/>
        <v>#VALUE!</v>
      </c>
      <c r="L56" s="13" t="e">
        <f t="shared" si="33"/>
        <v>#VALUE!</v>
      </c>
      <c r="M56" s="13" t="e">
        <f t="shared" si="34"/>
        <v>#VALUE!</v>
      </c>
      <c r="N56" s="13" t="e">
        <f t="shared" si="35"/>
        <v>#VALUE!</v>
      </c>
      <c r="O56" s="13" t="e">
        <f t="shared" si="36"/>
        <v>#VALUE!</v>
      </c>
      <c r="P56" s="13" t="e">
        <f t="shared" si="37"/>
        <v>#VALUE!</v>
      </c>
      <c r="Q56" s="13" t="e">
        <f t="shared" si="38"/>
        <v>#VALUE!</v>
      </c>
      <c r="R56" s="13" t="e">
        <f t="shared" si="39"/>
        <v>#VALUE!</v>
      </c>
      <c r="S56" s="13" t="e">
        <f t="shared" si="40"/>
        <v>#VALUE!</v>
      </c>
      <c r="T56" s="13" t="e">
        <f t="shared" si="41"/>
        <v>#VALUE!</v>
      </c>
      <c r="U56" s="13" t="e">
        <f t="shared" si="42"/>
        <v>#VALUE!</v>
      </c>
      <c r="V56" s="13" t="e">
        <f t="shared" si="43"/>
        <v>#VALUE!</v>
      </c>
      <c r="W56" s="13" t="e">
        <f t="shared" si="44"/>
        <v>#VALUE!</v>
      </c>
      <c r="X56" s="53"/>
    </row>
    <row r="57" spans="1:24" hidden="1">
      <c r="A57" s="1">
        <v>38</v>
      </c>
      <c r="B57" s="13" t="e">
        <f t="shared" si="23"/>
        <v>#VALUE!</v>
      </c>
      <c r="C57" s="13" t="e">
        <f t="shared" si="24"/>
        <v>#VALUE!</v>
      </c>
      <c r="D57" s="13">
        <f t="shared" si="25"/>
        <v>3.1400051824971192E-17</v>
      </c>
      <c r="E57" s="13">
        <f t="shared" si="26"/>
        <v>3.1847081195093456E+16</v>
      </c>
      <c r="F57" s="13">
        <f t="shared" si="27"/>
        <v>-2.6315789473684209E-2</v>
      </c>
      <c r="G57" s="13" t="e">
        <f t="shared" si="28"/>
        <v>#VALUE!</v>
      </c>
      <c r="H57" s="13" t="e">
        <f t="shared" si="29"/>
        <v>#VALUE!</v>
      </c>
      <c r="I57" s="13">
        <f t="shared" si="30"/>
        <v>2.6315789473684209E-2</v>
      </c>
      <c r="J57" s="13" t="e">
        <f t="shared" si="31"/>
        <v>#VALUE!</v>
      </c>
      <c r="K57" s="13" t="e">
        <f t="shared" si="32"/>
        <v>#VALUE!</v>
      </c>
      <c r="L57" s="13" t="e">
        <f t="shared" si="33"/>
        <v>#VALUE!</v>
      </c>
      <c r="M57" s="13" t="e">
        <f t="shared" si="34"/>
        <v>#VALUE!</v>
      </c>
      <c r="N57" s="13" t="e">
        <f t="shared" si="35"/>
        <v>#VALUE!</v>
      </c>
      <c r="O57" s="13" t="e">
        <f t="shared" si="36"/>
        <v>#VALUE!</v>
      </c>
      <c r="P57" s="13" t="e">
        <f t="shared" si="37"/>
        <v>#VALUE!</v>
      </c>
      <c r="Q57" s="13" t="e">
        <f t="shared" si="38"/>
        <v>#VALUE!</v>
      </c>
      <c r="R57" s="13" t="e">
        <f t="shared" si="39"/>
        <v>#VALUE!</v>
      </c>
      <c r="S57" s="13" t="e">
        <f t="shared" si="40"/>
        <v>#VALUE!</v>
      </c>
      <c r="T57" s="13" t="e">
        <f t="shared" si="41"/>
        <v>#VALUE!</v>
      </c>
      <c r="U57" s="13" t="e">
        <f t="shared" si="42"/>
        <v>#VALUE!</v>
      </c>
      <c r="V57" s="13" t="e">
        <f t="shared" si="43"/>
        <v>#VALUE!</v>
      </c>
      <c r="W57" s="13" t="e">
        <f t="shared" si="44"/>
        <v>#VALUE!</v>
      </c>
      <c r="X57" s="53"/>
    </row>
    <row r="58" spans="1:24" hidden="1">
      <c r="A58" s="1">
        <v>39</v>
      </c>
      <c r="B58" s="13" t="e">
        <f t="shared" si="23"/>
        <v>#VALUE!</v>
      </c>
      <c r="C58" s="13" t="e">
        <f t="shared" si="24"/>
        <v>#VALUE!</v>
      </c>
      <c r="D58" s="13">
        <f t="shared" si="25"/>
        <v>1.1551517986618284E-17</v>
      </c>
      <c r="E58" s="13">
        <f t="shared" si="26"/>
        <v>8.6568709078619616E+16</v>
      </c>
      <c r="F58" s="13">
        <f t="shared" si="27"/>
        <v>-2.564102564102564E-2</v>
      </c>
      <c r="G58" s="13" t="e">
        <f t="shared" si="28"/>
        <v>#VALUE!</v>
      </c>
      <c r="H58" s="13" t="e">
        <f t="shared" si="29"/>
        <v>#VALUE!</v>
      </c>
      <c r="I58" s="13">
        <f t="shared" si="30"/>
        <v>2.564102564102564E-2</v>
      </c>
      <c r="J58" s="13" t="e">
        <f t="shared" si="31"/>
        <v>#VALUE!</v>
      </c>
      <c r="K58" s="13" t="e">
        <f t="shared" si="32"/>
        <v>#VALUE!</v>
      </c>
      <c r="L58" s="13" t="e">
        <f t="shared" si="33"/>
        <v>#VALUE!</v>
      </c>
      <c r="M58" s="13" t="e">
        <f t="shared" si="34"/>
        <v>#VALUE!</v>
      </c>
      <c r="N58" s="13" t="e">
        <f t="shared" si="35"/>
        <v>#VALUE!</v>
      </c>
      <c r="O58" s="13" t="e">
        <f t="shared" si="36"/>
        <v>#VALUE!</v>
      </c>
      <c r="P58" s="13" t="e">
        <f t="shared" si="37"/>
        <v>#VALUE!</v>
      </c>
      <c r="Q58" s="13" t="e">
        <f t="shared" si="38"/>
        <v>#VALUE!</v>
      </c>
      <c r="R58" s="13" t="e">
        <f t="shared" si="39"/>
        <v>#VALUE!</v>
      </c>
      <c r="S58" s="13" t="e">
        <f t="shared" si="40"/>
        <v>#VALUE!</v>
      </c>
      <c r="T58" s="13" t="e">
        <f t="shared" si="41"/>
        <v>#VALUE!</v>
      </c>
      <c r="U58" s="13" t="e">
        <f t="shared" si="42"/>
        <v>#VALUE!</v>
      </c>
      <c r="V58" s="13" t="e">
        <f t="shared" si="43"/>
        <v>#VALUE!</v>
      </c>
      <c r="W58" s="13" t="e">
        <f t="shared" si="44"/>
        <v>#VALUE!</v>
      </c>
      <c r="X58" s="53"/>
    </row>
    <row r="59" spans="1:24">
      <c r="A59" s="1">
        <v>40</v>
      </c>
      <c r="B59" s="13" t="e">
        <f t="shared" si="23"/>
        <v>#VALUE!</v>
      </c>
      <c r="C59" s="13" t="e">
        <f t="shared" si="24"/>
        <v>#VALUE!</v>
      </c>
      <c r="D59" s="13">
        <f t="shared" si="25"/>
        <v>4.249597056048431E-18</v>
      </c>
      <c r="E59" s="13">
        <f t="shared" si="26"/>
        <v>2.3531642807797622E+17</v>
      </c>
      <c r="F59" s="13">
        <f t="shared" si="27"/>
        <v>-2.5000000000000001E-2</v>
      </c>
      <c r="G59" s="13" t="e">
        <f t="shared" si="28"/>
        <v>#VALUE!</v>
      </c>
      <c r="H59" s="13" t="e">
        <f t="shared" si="29"/>
        <v>#VALUE!</v>
      </c>
      <c r="I59" s="13">
        <f t="shared" si="30"/>
        <v>2.5000000000000001E-2</v>
      </c>
      <c r="J59" s="13" t="e">
        <f t="shared" si="31"/>
        <v>#VALUE!</v>
      </c>
      <c r="K59" s="13" t="e">
        <f t="shared" si="32"/>
        <v>#VALUE!</v>
      </c>
      <c r="L59" s="13" t="e">
        <f t="shared" si="33"/>
        <v>#VALUE!</v>
      </c>
      <c r="M59" s="13" t="e">
        <f t="shared" si="34"/>
        <v>#VALUE!</v>
      </c>
      <c r="N59" s="13" t="e">
        <f t="shared" si="35"/>
        <v>#VALUE!</v>
      </c>
      <c r="O59" s="13" t="e">
        <f t="shared" si="36"/>
        <v>#VALUE!</v>
      </c>
      <c r="P59" s="13" t="e">
        <f t="shared" si="37"/>
        <v>#VALUE!</v>
      </c>
      <c r="Q59" s="13" t="e">
        <f t="shared" si="38"/>
        <v>#VALUE!</v>
      </c>
      <c r="R59" s="13" t="e">
        <f t="shared" si="39"/>
        <v>#VALUE!</v>
      </c>
      <c r="S59" s="13" t="e">
        <f t="shared" si="40"/>
        <v>#VALUE!</v>
      </c>
      <c r="T59" s="13" t="e">
        <f t="shared" si="41"/>
        <v>#VALUE!</v>
      </c>
      <c r="U59" s="13" t="e">
        <f t="shared" si="42"/>
        <v>#VALUE!</v>
      </c>
      <c r="V59" s="13" t="e">
        <f t="shared" si="43"/>
        <v>#VALUE!</v>
      </c>
      <c r="W59" s="13" t="e">
        <f t="shared" si="44"/>
        <v>#VALUE!</v>
      </c>
      <c r="X59" s="53"/>
    </row>
    <row r="60" spans="1:24">
      <c r="A60" s="1">
        <v>41</v>
      </c>
      <c r="B60" s="13" t="e">
        <f t="shared" si="23"/>
        <v>#VALUE!</v>
      </c>
      <c r="C60" s="13" t="e">
        <f t="shared" si="24"/>
        <v>#VALUE!</v>
      </c>
      <c r="D60" s="13">
        <f t="shared" si="25"/>
        <v>1.5633508219175876E-18</v>
      </c>
      <c r="E60" s="13">
        <f t="shared" si="26"/>
        <v>6.3965169300478054E+17</v>
      </c>
      <c r="F60" s="13">
        <f t="shared" si="27"/>
        <v>-2.4390243902439025E-2</v>
      </c>
      <c r="G60" s="13" t="e">
        <f t="shared" si="28"/>
        <v>#VALUE!</v>
      </c>
      <c r="H60" s="13" t="e">
        <f t="shared" si="29"/>
        <v>#VALUE!</v>
      </c>
      <c r="I60" s="13">
        <f t="shared" si="30"/>
        <v>2.4390243902439025E-2</v>
      </c>
      <c r="J60" s="13" t="e">
        <f t="shared" si="31"/>
        <v>#VALUE!</v>
      </c>
      <c r="K60" s="13" t="e">
        <f t="shared" si="32"/>
        <v>#VALUE!</v>
      </c>
      <c r="L60" s="13" t="e">
        <f t="shared" si="33"/>
        <v>#VALUE!</v>
      </c>
      <c r="M60" s="13" t="e">
        <f t="shared" si="34"/>
        <v>#VALUE!</v>
      </c>
      <c r="N60" s="13" t="e">
        <f t="shared" si="35"/>
        <v>#VALUE!</v>
      </c>
      <c r="O60" s="13" t="e">
        <f t="shared" si="36"/>
        <v>#VALUE!</v>
      </c>
      <c r="P60" s="13" t="e">
        <f t="shared" si="37"/>
        <v>#VALUE!</v>
      </c>
      <c r="Q60" s="13" t="e">
        <f t="shared" si="38"/>
        <v>#VALUE!</v>
      </c>
      <c r="R60" s="13" t="e">
        <f t="shared" si="39"/>
        <v>#VALUE!</v>
      </c>
      <c r="S60" s="13" t="e">
        <f t="shared" si="40"/>
        <v>#VALUE!</v>
      </c>
      <c r="T60" s="13" t="e">
        <f t="shared" si="41"/>
        <v>#VALUE!</v>
      </c>
      <c r="U60" s="13" t="e">
        <f t="shared" si="42"/>
        <v>#VALUE!</v>
      </c>
      <c r="V60" s="13" t="e">
        <f t="shared" si="43"/>
        <v>#VALUE!</v>
      </c>
      <c r="W60" s="13" t="e">
        <f t="shared" si="44"/>
        <v>#VALUE!</v>
      </c>
      <c r="X60" s="53"/>
    </row>
    <row r="61" spans="1:24">
      <c r="A61" s="1">
        <v>42</v>
      </c>
      <c r="B61" s="13" t="e">
        <f t="shared" si="23"/>
        <v>#VALUE!</v>
      </c>
      <c r="C61" s="13" t="e">
        <f t="shared" si="24"/>
        <v>#VALUE!</v>
      </c>
      <c r="D61" s="13">
        <f t="shared" si="25"/>
        <v>5.7512883225287255E-19</v>
      </c>
      <c r="E61" s="13">
        <f t="shared" si="26"/>
        <v>1.738740859300756E+18</v>
      </c>
      <c r="F61" s="13">
        <f t="shared" si="27"/>
        <v>-2.3809523809523808E-2</v>
      </c>
      <c r="G61" s="13" t="e">
        <f t="shared" si="28"/>
        <v>#VALUE!</v>
      </c>
      <c r="H61" s="13" t="e">
        <f t="shared" si="29"/>
        <v>#VALUE!</v>
      </c>
      <c r="I61" s="13">
        <f t="shared" si="30"/>
        <v>2.3809523809523808E-2</v>
      </c>
      <c r="J61" s="13" t="e">
        <f t="shared" si="31"/>
        <v>#VALUE!</v>
      </c>
      <c r="K61" s="13" t="e">
        <f t="shared" si="32"/>
        <v>#VALUE!</v>
      </c>
      <c r="L61" s="13" t="e">
        <f t="shared" si="33"/>
        <v>#VALUE!</v>
      </c>
      <c r="M61" s="13" t="e">
        <f t="shared" si="34"/>
        <v>#VALUE!</v>
      </c>
      <c r="N61" s="13" t="e">
        <f t="shared" si="35"/>
        <v>#VALUE!</v>
      </c>
      <c r="O61" s="13" t="e">
        <f t="shared" si="36"/>
        <v>#VALUE!</v>
      </c>
      <c r="P61" s="13" t="e">
        <f t="shared" si="37"/>
        <v>#VALUE!</v>
      </c>
      <c r="Q61" s="13" t="e">
        <f t="shared" si="38"/>
        <v>#VALUE!</v>
      </c>
      <c r="R61" s="13" t="e">
        <f t="shared" si="39"/>
        <v>#VALUE!</v>
      </c>
      <c r="S61" s="13" t="e">
        <f t="shared" si="40"/>
        <v>#VALUE!</v>
      </c>
      <c r="T61" s="13" t="e">
        <f t="shared" si="41"/>
        <v>#VALUE!</v>
      </c>
      <c r="U61" s="13" t="e">
        <f t="shared" si="42"/>
        <v>#VALUE!</v>
      </c>
      <c r="V61" s="13" t="e">
        <f t="shared" si="43"/>
        <v>#VALUE!</v>
      </c>
      <c r="W61" s="13" t="e">
        <f t="shared" si="44"/>
        <v>#VALUE!</v>
      </c>
      <c r="X61" s="53"/>
    </row>
    <row r="62" spans="1:24">
      <c r="A62" s="1">
        <v>43</v>
      </c>
      <c r="B62" s="13" t="e">
        <f t="shared" si="23"/>
        <v>#VALUE!</v>
      </c>
      <c r="C62" s="13" t="e">
        <f t="shared" si="24"/>
        <v>#VALUE!</v>
      </c>
      <c r="D62" s="13">
        <f t="shared" si="25"/>
        <v>2.1157962055044865E-19</v>
      </c>
      <c r="E62" s="13">
        <f t="shared" si="26"/>
        <v>4.7263531213374208E+18</v>
      </c>
      <c r="F62" s="13">
        <f t="shared" si="27"/>
        <v>-2.3255813953488372E-2</v>
      </c>
      <c r="G62" s="13" t="e">
        <f t="shared" si="28"/>
        <v>#VALUE!</v>
      </c>
      <c r="H62" s="13" t="e">
        <f t="shared" si="29"/>
        <v>#VALUE!</v>
      </c>
      <c r="I62" s="13">
        <f t="shared" si="30"/>
        <v>2.3255813953488372E-2</v>
      </c>
      <c r="J62" s="13" t="e">
        <f t="shared" si="31"/>
        <v>#VALUE!</v>
      </c>
      <c r="K62" s="13" t="e">
        <f t="shared" si="32"/>
        <v>#VALUE!</v>
      </c>
      <c r="L62" s="13" t="e">
        <f t="shared" si="33"/>
        <v>#VALUE!</v>
      </c>
      <c r="M62" s="13" t="e">
        <f t="shared" si="34"/>
        <v>#VALUE!</v>
      </c>
      <c r="N62" s="13" t="e">
        <f t="shared" si="35"/>
        <v>#VALUE!</v>
      </c>
      <c r="O62" s="13" t="e">
        <f t="shared" si="36"/>
        <v>#VALUE!</v>
      </c>
      <c r="P62" s="13" t="e">
        <f t="shared" si="37"/>
        <v>#VALUE!</v>
      </c>
      <c r="Q62" s="13" t="e">
        <f t="shared" si="38"/>
        <v>#VALUE!</v>
      </c>
      <c r="R62" s="13" t="e">
        <f t="shared" si="39"/>
        <v>#VALUE!</v>
      </c>
      <c r="S62" s="13" t="e">
        <f t="shared" si="40"/>
        <v>#VALUE!</v>
      </c>
      <c r="T62" s="13" t="e">
        <f t="shared" si="41"/>
        <v>#VALUE!</v>
      </c>
      <c r="U62" s="13" t="e">
        <f t="shared" si="42"/>
        <v>#VALUE!</v>
      </c>
      <c r="V62" s="13" t="e">
        <f t="shared" si="43"/>
        <v>#VALUE!</v>
      </c>
      <c r="W62" s="13" t="e">
        <f t="shared" si="44"/>
        <v>#VALUE!</v>
      </c>
      <c r="X62" s="53"/>
    </row>
    <row r="63" spans="1:24">
      <c r="A63" s="1">
        <v>44</v>
      </c>
      <c r="B63" s="13" t="e">
        <f t="shared" si="23"/>
        <v>#VALUE!</v>
      </c>
      <c r="C63" s="13" t="e">
        <f t="shared" si="24"/>
        <v>#VALUE!</v>
      </c>
      <c r="D63" s="13">
        <f t="shared" si="25"/>
        <v>7.7836361736406838E-20</v>
      </c>
      <c r="E63" s="13">
        <f t="shared" si="26"/>
        <v>1.2847465859035193E+19</v>
      </c>
      <c r="F63" s="13">
        <f t="shared" si="27"/>
        <v>-2.2727272727272728E-2</v>
      </c>
      <c r="G63" s="13" t="e">
        <f t="shared" si="28"/>
        <v>#VALUE!</v>
      </c>
      <c r="H63" s="13" t="e">
        <f t="shared" si="29"/>
        <v>#VALUE!</v>
      </c>
      <c r="I63" s="13">
        <f t="shared" si="30"/>
        <v>2.2727272727272728E-2</v>
      </c>
      <c r="J63" s="13" t="e">
        <f t="shared" si="31"/>
        <v>#VALUE!</v>
      </c>
      <c r="K63" s="13" t="e">
        <f t="shared" si="32"/>
        <v>#VALUE!</v>
      </c>
      <c r="L63" s="13" t="e">
        <f t="shared" si="33"/>
        <v>#VALUE!</v>
      </c>
      <c r="M63" s="13" t="e">
        <f t="shared" si="34"/>
        <v>#VALUE!</v>
      </c>
      <c r="N63" s="13" t="e">
        <f t="shared" si="35"/>
        <v>#VALUE!</v>
      </c>
      <c r="O63" s="13" t="e">
        <f t="shared" si="36"/>
        <v>#VALUE!</v>
      </c>
      <c r="P63" s="13" t="e">
        <f t="shared" si="37"/>
        <v>#VALUE!</v>
      </c>
      <c r="Q63" s="13" t="e">
        <f t="shared" si="38"/>
        <v>#VALUE!</v>
      </c>
      <c r="R63" s="13" t="e">
        <f t="shared" si="39"/>
        <v>#VALUE!</v>
      </c>
      <c r="S63" s="13" t="e">
        <f t="shared" si="40"/>
        <v>#VALUE!</v>
      </c>
      <c r="T63" s="13" t="e">
        <f t="shared" si="41"/>
        <v>#VALUE!</v>
      </c>
      <c r="U63" s="13" t="e">
        <f t="shared" si="42"/>
        <v>#VALUE!</v>
      </c>
      <c r="V63" s="13" t="e">
        <f t="shared" si="43"/>
        <v>#VALUE!</v>
      </c>
      <c r="W63" s="13" t="e">
        <f t="shared" si="44"/>
        <v>#VALUE!</v>
      </c>
      <c r="X63" s="53"/>
    </row>
    <row r="64" spans="1:24">
      <c r="A64" s="1">
        <v>45</v>
      </c>
      <c r="B64" s="13" t="e">
        <f t="shared" si="23"/>
        <v>#VALUE!</v>
      </c>
      <c r="C64" s="13" t="e">
        <f t="shared" si="24"/>
        <v>#VALUE!</v>
      </c>
      <c r="D64" s="13">
        <f t="shared" si="25"/>
        <v>2.8634606644056252E-20</v>
      </c>
      <c r="E64" s="13">
        <f t="shared" si="26"/>
        <v>3.4922777617675854E+19</v>
      </c>
      <c r="F64" s="13">
        <f t="shared" si="27"/>
        <v>-2.2222222222222223E-2</v>
      </c>
      <c r="G64" s="13" t="e">
        <f t="shared" si="28"/>
        <v>#VALUE!</v>
      </c>
      <c r="H64" s="13" t="e">
        <f t="shared" si="29"/>
        <v>#VALUE!</v>
      </c>
      <c r="I64" s="13">
        <f t="shared" si="30"/>
        <v>2.2222222222222223E-2</v>
      </c>
      <c r="J64" s="13" t="e">
        <f t="shared" si="31"/>
        <v>#VALUE!</v>
      </c>
      <c r="K64" s="13" t="e">
        <f t="shared" si="32"/>
        <v>#VALUE!</v>
      </c>
      <c r="L64" s="13" t="e">
        <f t="shared" si="33"/>
        <v>#VALUE!</v>
      </c>
      <c r="M64" s="13" t="e">
        <f t="shared" si="34"/>
        <v>#VALUE!</v>
      </c>
      <c r="N64" s="13" t="e">
        <f t="shared" si="35"/>
        <v>#VALUE!</v>
      </c>
      <c r="O64" s="13" t="e">
        <f t="shared" si="36"/>
        <v>#VALUE!</v>
      </c>
      <c r="P64" s="13" t="e">
        <f t="shared" si="37"/>
        <v>#VALUE!</v>
      </c>
      <c r="Q64" s="13" t="e">
        <f t="shared" si="38"/>
        <v>#VALUE!</v>
      </c>
      <c r="R64" s="13" t="e">
        <f t="shared" si="39"/>
        <v>#VALUE!</v>
      </c>
      <c r="S64" s="13" t="e">
        <f t="shared" si="40"/>
        <v>#VALUE!</v>
      </c>
      <c r="T64" s="13" t="e">
        <f t="shared" si="41"/>
        <v>#VALUE!</v>
      </c>
      <c r="U64" s="13" t="e">
        <f t="shared" si="42"/>
        <v>#VALUE!</v>
      </c>
      <c r="V64" s="13" t="e">
        <f t="shared" si="43"/>
        <v>#VALUE!</v>
      </c>
      <c r="W64" s="13" t="e">
        <f t="shared" si="44"/>
        <v>#VALUE!</v>
      </c>
      <c r="X64" s="53"/>
    </row>
    <row r="65" spans="1:24">
      <c r="A65" s="1">
        <v>46</v>
      </c>
      <c r="B65" s="13" t="e">
        <f t="shared" si="23"/>
        <v>#VALUE!</v>
      </c>
      <c r="C65" s="13" t="e">
        <f t="shared" si="24"/>
        <v>#VALUE!</v>
      </c>
      <c r="D65" s="13">
        <f t="shared" si="25"/>
        <v>1.0534160119618169E-20</v>
      </c>
      <c r="E65" s="13">
        <f t="shared" si="26"/>
        <v>9.4929257638457754E+19</v>
      </c>
      <c r="F65" s="13">
        <f t="shared" si="27"/>
        <v>-2.1739130434782608E-2</v>
      </c>
      <c r="G65" s="13" t="e">
        <f t="shared" si="28"/>
        <v>#VALUE!</v>
      </c>
      <c r="H65" s="13" t="e">
        <f t="shared" si="29"/>
        <v>#VALUE!</v>
      </c>
      <c r="I65" s="13">
        <f t="shared" si="30"/>
        <v>2.1739130434782608E-2</v>
      </c>
      <c r="J65" s="13" t="e">
        <f t="shared" si="31"/>
        <v>#VALUE!</v>
      </c>
      <c r="K65" s="13" t="e">
        <f t="shared" si="32"/>
        <v>#VALUE!</v>
      </c>
      <c r="L65" s="13" t="e">
        <f t="shared" si="33"/>
        <v>#VALUE!</v>
      </c>
      <c r="M65" s="13" t="e">
        <f t="shared" si="34"/>
        <v>#VALUE!</v>
      </c>
      <c r="N65" s="13" t="e">
        <f t="shared" si="35"/>
        <v>#VALUE!</v>
      </c>
      <c r="O65" s="13" t="e">
        <f t="shared" si="36"/>
        <v>#VALUE!</v>
      </c>
      <c r="P65" s="13" t="e">
        <f t="shared" si="37"/>
        <v>#VALUE!</v>
      </c>
      <c r="Q65" s="13" t="e">
        <f t="shared" si="38"/>
        <v>#VALUE!</v>
      </c>
      <c r="R65" s="13" t="e">
        <f t="shared" si="39"/>
        <v>#VALUE!</v>
      </c>
      <c r="S65" s="13" t="e">
        <f t="shared" si="40"/>
        <v>#VALUE!</v>
      </c>
      <c r="T65" s="13" t="e">
        <f t="shared" si="41"/>
        <v>#VALUE!</v>
      </c>
      <c r="U65" s="13" t="e">
        <f t="shared" si="42"/>
        <v>#VALUE!</v>
      </c>
      <c r="V65" s="13" t="e">
        <f t="shared" si="43"/>
        <v>#VALUE!</v>
      </c>
      <c r="W65" s="13" t="e">
        <f t="shared" si="44"/>
        <v>#VALUE!</v>
      </c>
      <c r="X65" s="53"/>
    </row>
    <row r="66" spans="1:24">
      <c r="A66" s="1">
        <v>47</v>
      </c>
      <c r="B66" s="13" t="e">
        <f t="shared" si="23"/>
        <v>#VALUE!</v>
      </c>
      <c r="C66" s="13" t="e">
        <f t="shared" si="24"/>
        <v>#VALUE!</v>
      </c>
      <c r="D66" s="13">
        <f t="shared" si="25"/>
        <v>3.8753292756961213E-21</v>
      </c>
      <c r="E66" s="13">
        <f t="shared" si="26"/>
        <v>2.5804258912176462E+20</v>
      </c>
      <c r="F66" s="13">
        <f t="shared" si="27"/>
        <v>-2.1276595744680851E-2</v>
      </c>
      <c r="G66" s="13" t="e">
        <f t="shared" si="28"/>
        <v>#VALUE!</v>
      </c>
      <c r="H66" s="13" t="e">
        <f t="shared" si="29"/>
        <v>#VALUE!</v>
      </c>
      <c r="I66" s="13">
        <f t="shared" si="30"/>
        <v>2.1276595744680851E-2</v>
      </c>
      <c r="J66" s="13" t="e">
        <f t="shared" si="31"/>
        <v>#VALUE!</v>
      </c>
      <c r="K66" s="13" t="e">
        <f t="shared" si="32"/>
        <v>#VALUE!</v>
      </c>
      <c r="L66" s="13" t="e">
        <f t="shared" si="33"/>
        <v>#VALUE!</v>
      </c>
      <c r="M66" s="13" t="e">
        <f t="shared" si="34"/>
        <v>#VALUE!</v>
      </c>
      <c r="N66" s="13" t="e">
        <f t="shared" si="35"/>
        <v>#VALUE!</v>
      </c>
      <c r="O66" s="13" t="e">
        <f t="shared" si="36"/>
        <v>#VALUE!</v>
      </c>
      <c r="P66" s="13" t="e">
        <f t="shared" si="37"/>
        <v>#VALUE!</v>
      </c>
      <c r="Q66" s="13" t="e">
        <f t="shared" si="38"/>
        <v>#VALUE!</v>
      </c>
      <c r="R66" s="13" t="e">
        <f t="shared" si="39"/>
        <v>#VALUE!</v>
      </c>
      <c r="S66" s="13" t="e">
        <f t="shared" si="40"/>
        <v>#VALUE!</v>
      </c>
      <c r="T66" s="13" t="e">
        <f t="shared" si="41"/>
        <v>#VALUE!</v>
      </c>
      <c r="U66" s="13" t="e">
        <f t="shared" si="42"/>
        <v>#VALUE!</v>
      </c>
      <c r="V66" s="13" t="e">
        <f t="shared" si="43"/>
        <v>#VALUE!</v>
      </c>
      <c r="W66" s="13" t="e">
        <f t="shared" si="44"/>
        <v>#VALUE!</v>
      </c>
      <c r="X66" s="53"/>
    </row>
    <row r="67" spans="1:24">
      <c r="A67" s="1">
        <v>48</v>
      </c>
      <c r="B67" s="13" t="e">
        <f t="shared" si="23"/>
        <v>#VALUE!</v>
      </c>
      <c r="C67" s="13" t="e">
        <f t="shared" si="24"/>
        <v>#VALUE!</v>
      </c>
      <c r="D67" s="13">
        <f t="shared" si="25"/>
        <v>1.4256643932247149E-21</v>
      </c>
      <c r="E67" s="13">
        <f t="shared" si="26"/>
        <v>7.0142735187353377E+20</v>
      </c>
      <c r="F67" s="13">
        <f t="shared" si="27"/>
        <v>-2.0833333333333332E-2</v>
      </c>
      <c r="G67" s="13" t="e">
        <f t="shared" si="28"/>
        <v>#VALUE!</v>
      </c>
      <c r="H67" s="13" t="e">
        <f t="shared" si="29"/>
        <v>#VALUE!</v>
      </c>
      <c r="I67" s="13">
        <f t="shared" si="30"/>
        <v>2.0833333333333332E-2</v>
      </c>
      <c r="J67" s="13" t="e">
        <f t="shared" si="31"/>
        <v>#VALUE!</v>
      </c>
      <c r="K67" s="13" t="e">
        <f t="shared" si="32"/>
        <v>#VALUE!</v>
      </c>
      <c r="L67" s="13" t="e">
        <f t="shared" si="33"/>
        <v>#VALUE!</v>
      </c>
      <c r="M67" s="13" t="e">
        <f t="shared" si="34"/>
        <v>#VALUE!</v>
      </c>
      <c r="N67" s="13" t="e">
        <f t="shared" si="35"/>
        <v>#VALUE!</v>
      </c>
      <c r="O67" s="13" t="e">
        <f t="shared" si="36"/>
        <v>#VALUE!</v>
      </c>
      <c r="P67" s="13" t="e">
        <f t="shared" si="37"/>
        <v>#VALUE!</v>
      </c>
      <c r="Q67" s="13" t="e">
        <f t="shared" si="38"/>
        <v>#VALUE!</v>
      </c>
      <c r="R67" s="13" t="e">
        <f t="shared" si="39"/>
        <v>#VALUE!</v>
      </c>
      <c r="S67" s="13" t="e">
        <f t="shared" si="40"/>
        <v>#VALUE!</v>
      </c>
      <c r="T67" s="13" t="e">
        <f t="shared" si="41"/>
        <v>#VALUE!</v>
      </c>
      <c r="U67" s="13" t="e">
        <f t="shared" si="42"/>
        <v>#VALUE!</v>
      </c>
      <c r="V67" s="13" t="e">
        <f t="shared" si="43"/>
        <v>#VALUE!</v>
      </c>
      <c r="W67" s="13" t="e">
        <f t="shared" si="44"/>
        <v>#VALUE!</v>
      </c>
      <c r="X67" s="53"/>
    </row>
    <row r="68" spans="1:24">
      <c r="A68" s="1">
        <v>49</v>
      </c>
      <c r="B68" s="13" t="e">
        <f t="shared" si="23"/>
        <v>#VALUE!</v>
      </c>
      <c r="C68" s="13" t="e">
        <f t="shared" si="24"/>
        <v>#VALUE!</v>
      </c>
      <c r="D68" s="13">
        <f t="shared" si="25"/>
        <v>5.2447645542163516E-22</v>
      </c>
      <c r="E68" s="13">
        <f t="shared" si="26"/>
        <v>1.9066632823318708E+21</v>
      </c>
      <c r="F68" s="13">
        <f t="shared" si="27"/>
        <v>-2.0408163265306121E-2</v>
      </c>
      <c r="G68" s="13" t="e">
        <f t="shared" si="28"/>
        <v>#VALUE!</v>
      </c>
      <c r="H68" s="13" t="e">
        <f t="shared" si="29"/>
        <v>#VALUE!</v>
      </c>
      <c r="I68" s="13">
        <f t="shared" si="30"/>
        <v>2.0408163265306121E-2</v>
      </c>
      <c r="J68" s="13" t="e">
        <f t="shared" si="31"/>
        <v>#VALUE!</v>
      </c>
      <c r="K68" s="13" t="e">
        <f t="shared" si="32"/>
        <v>#VALUE!</v>
      </c>
      <c r="L68" s="13" t="e">
        <f t="shared" si="33"/>
        <v>#VALUE!</v>
      </c>
      <c r="M68" s="13" t="e">
        <f t="shared" si="34"/>
        <v>#VALUE!</v>
      </c>
      <c r="N68" s="13" t="e">
        <f t="shared" si="35"/>
        <v>#VALUE!</v>
      </c>
      <c r="O68" s="13" t="e">
        <f t="shared" si="36"/>
        <v>#VALUE!</v>
      </c>
      <c r="P68" s="13" t="e">
        <f t="shared" si="37"/>
        <v>#VALUE!</v>
      </c>
      <c r="Q68" s="13" t="e">
        <f t="shared" si="38"/>
        <v>#VALUE!</v>
      </c>
      <c r="R68" s="13" t="e">
        <f t="shared" si="39"/>
        <v>#VALUE!</v>
      </c>
      <c r="S68" s="13" t="e">
        <f t="shared" si="40"/>
        <v>#VALUE!</v>
      </c>
      <c r="T68" s="13" t="e">
        <f t="shared" si="41"/>
        <v>#VALUE!</v>
      </c>
      <c r="U68" s="13" t="e">
        <f t="shared" si="42"/>
        <v>#VALUE!</v>
      </c>
      <c r="V68" s="13" t="e">
        <f t="shared" si="43"/>
        <v>#VALUE!</v>
      </c>
      <c r="W68" s="13" t="e">
        <f t="shared" si="44"/>
        <v>#VALUE!</v>
      </c>
      <c r="X68" s="53"/>
    </row>
    <row r="69" spans="1:24">
      <c r="A69" s="1">
        <v>50</v>
      </c>
      <c r="B69" s="13" t="e">
        <f t="shared" si="23"/>
        <v>#VALUE!</v>
      </c>
      <c r="C69" s="13" t="e">
        <f t="shared" si="24"/>
        <v>#VALUE!</v>
      </c>
      <c r="D69" s="13">
        <f t="shared" si="25"/>
        <v>1.929455162090765E-22</v>
      </c>
      <c r="E69" s="13">
        <f t="shared" si="26"/>
        <v>5.1828102546648256E+21</v>
      </c>
      <c r="F69" s="13">
        <f t="shared" si="27"/>
        <v>-0.02</v>
      </c>
      <c r="G69" s="13" t="e">
        <f t="shared" si="28"/>
        <v>#VALUE!</v>
      </c>
      <c r="H69" s="13" t="e">
        <f t="shared" si="29"/>
        <v>#VALUE!</v>
      </c>
      <c r="I69" s="13">
        <f t="shared" si="30"/>
        <v>0.02</v>
      </c>
      <c r="J69" s="13" t="e">
        <f t="shared" si="31"/>
        <v>#VALUE!</v>
      </c>
      <c r="K69" s="13" t="e">
        <f t="shared" si="32"/>
        <v>#VALUE!</v>
      </c>
      <c r="L69" s="13" t="e">
        <f t="shared" si="33"/>
        <v>#VALUE!</v>
      </c>
      <c r="M69" s="13" t="e">
        <f t="shared" si="34"/>
        <v>#VALUE!</v>
      </c>
      <c r="N69" s="13" t="e">
        <f t="shared" si="35"/>
        <v>#VALUE!</v>
      </c>
      <c r="O69" s="13" t="e">
        <f t="shared" si="36"/>
        <v>#VALUE!</v>
      </c>
      <c r="P69" s="13" t="e">
        <f t="shared" si="37"/>
        <v>#VALUE!</v>
      </c>
      <c r="Q69" s="13" t="e">
        <f t="shared" si="38"/>
        <v>#VALUE!</v>
      </c>
      <c r="R69" s="13" t="e">
        <f t="shared" si="39"/>
        <v>#VALUE!</v>
      </c>
      <c r="S69" s="13" t="e">
        <f t="shared" si="40"/>
        <v>#VALUE!</v>
      </c>
      <c r="T69" s="13" t="e">
        <f t="shared" si="41"/>
        <v>#VALUE!</v>
      </c>
      <c r="U69" s="13" t="e">
        <f t="shared" si="42"/>
        <v>#VALUE!</v>
      </c>
      <c r="V69" s="13" t="e">
        <f t="shared" si="43"/>
        <v>#VALUE!</v>
      </c>
      <c r="W69" s="13" t="e">
        <f t="shared" si="44"/>
        <v>#VALUE!</v>
      </c>
      <c r="X69" s="53"/>
    </row>
  </sheetData>
  <conditionalFormatting sqref="B11">
    <cfRule type="cellIs" dxfId="59" priority="4" operator="equal">
      <formula>"---"</formula>
    </cfRule>
    <cfRule type="expression" dxfId="58" priority="5">
      <formula>IF(Leiterort_x1&lt;$C$6,TRUE,FALSE)</formula>
    </cfRule>
    <cfRule type="expression" dxfId="57" priority="6">
      <formula>IF(Leiterort_x1&gt;$C$6,TRUE,FALSE)</formula>
    </cfRule>
  </conditionalFormatting>
  <conditionalFormatting sqref="F11">
    <cfRule type="cellIs" dxfId="56" priority="1" operator="equal">
      <formula>"---"</formula>
    </cfRule>
    <cfRule type="expression" dxfId="55" priority="2">
      <formula>IF(Leiterort_x1&lt;$C$6,TRUE,FALSE)</formula>
    </cfRule>
    <cfRule type="expression" dxfId="54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2.7048749999999999</v>
      </c>
      <c r="C8" s="26">
        <f>'Kraft-Leiter'!N12</f>
        <v>1.25</v>
      </c>
      <c r="E8" s="4" t="s">
        <v>70</v>
      </c>
      <c r="F8" s="6">
        <f>-Leiterort_x1</f>
        <v>-2.7048749999999999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0.77613125630222335</v>
      </c>
      <c r="C10" s="1"/>
      <c r="E10" s="4" t="s">
        <v>9</v>
      </c>
      <c r="F10" s="12">
        <f>ATANH(2*KoorK_a*Leiterort_x2/(Leiterort_x2*Leiterort_x2+Leiterort_y2*Leiterort_y2+KoorK_a*KoorK_a))</f>
        <v>-0.77613125630222335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3.1583028966718456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0.3398686115480814</v>
      </c>
      <c r="U16" s="20">
        <f t="shared" ref="U16:W16" si="0">SUM(U20:U69)</f>
        <v>0</v>
      </c>
      <c r="V16" s="21">
        <f t="shared" si="0"/>
        <v>-0.3398686115480814</v>
      </c>
      <c r="W16" s="20">
        <f t="shared" si="0"/>
        <v>0</v>
      </c>
      <c r="X16" s="20">
        <f>SQRT(V16*V16+W16*W16)</f>
        <v>0.3398686115480814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0.46018290162284031</v>
      </c>
      <c r="E20" s="13">
        <f t="shared" ref="E20:E51" si="4">EXP($A20*Leiter_u1)</f>
        <v>2.1730490126284319</v>
      </c>
      <c r="F20" s="13">
        <f t="shared" ref="F20:F51" si="5">-Strom_1/$A20</f>
        <v>-1</v>
      </c>
      <c r="G20" s="13">
        <f t="shared" ref="G20:G51" si="6">Strom_1/$A20*COS($A20*Leiter_v1)/EXP($A20*Leiter_u1)</f>
        <v>0.46018290162284037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-0.46018290162284037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-1.7128661110055918</v>
      </c>
      <c r="M20" s="13">
        <f t="shared" ref="M20:M51" si="12">F20+G20*EXP(2*$A20*Leiter_u1)+I20+J20</f>
        <v>1.7128661110055918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-0.20382150589933234</v>
      </c>
      <c r="Q20" s="13">
        <f t="shared" ref="Q20:Q51" si="16">(M20+P20)*((Perm_mü1-1)/(Perm_mü1+1)*EXP(-2*$A20*Körper_u1))</f>
        <v>0.20382150589933234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9.1281522038893517E-2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-9.1281522038893517E-2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0.2117683029460167</v>
      </c>
      <c r="E21" s="13">
        <f t="shared" si="4"/>
        <v>4.7221420112854036</v>
      </c>
      <c r="F21" s="13">
        <f t="shared" si="5"/>
        <v>-0.5</v>
      </c>
      <c r="G21" s="13">
        <f t="shared" si="6"/>
        <v>0.10588415147300835</v>
      </c>
      <c r="H21" s="13">
        <f t="shared" si="7"/>
        <v>0</v>
      </c>
      <c r="I21" s="13">
        <f t="shared" si="8"/>
        <v>0.5</v>
      </c>
      <c r="J21" s="13">
        <f t="shared" si="9"/>
        <v>-0.10588415147300835</v>
      </c>
      <c r="K21" s="13">
        <f t="shared" si="10"/>
        <v>0</v>
      </c>
      <c r="L21" s="13">
        <f t="shared" si="11"/>
        <v>-2.2551868541696929</v>
      </c>
      <c r="M21" s="13">
        <f t="shared" si="12"/>
        <v>2.2551868541696929</v>
      </c>
      <c r="N21" s="13">
        <f t="shared" si="13"/>
        <v>0</v>
      </c>
      <c r="O21" s="13">
        <f t="shared" si="14"/>
        <v>0</v>
      </c>
      <c r="P21" s="13">
        <f t="shared" si="15"/>
        <v>-4.0483758844633476E-2</v>
      </c>
      <c r="Q21" s="13">
        <f t="shared" si="16"/>
        <v>4.0483758844633469E-2</v>
      </c>
      <c r="R21" s="13">
        <f t="shared" si="17"/>
        <v>0</v>
      </c>
      <c r="S21" s="13">
        <f t="shared" si="18"/>
        <v>0</v>
      </c>
      <c r="T21" s="13">
        <f t="shared" si="19"/>
        <v>7.3635743448318219E-2</v>
      </c>
      <c r="U21" s="13">
        <f t="shared" si="20"/>
        <v>0</v>
      </c>
      <c r="V21" s="13">
        <f t="shared" si="21"/>
        <v>-7.3635743448318219E-2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9.7452152121442648E-2</v>
      </c>
      <c r="E22" s="13">
        <f t="shared" si="4"/>
        <v>10.261446035114984</v>
      </c>
      <c r="F22" s="13">
        <f t="shared" si="5"/>
        <v>-0.33333333333333331</v>
      </c>
      <c r="G22" s="13">
        <f t="shared" si="6"/>
        <v>3.2484050707147549E-2</v>
      </c>
      <c r="H22" s="13">
        <f t="shared" si="7"/>
        <v>0</v>
      </c>
      <c r="I22" s="13">
        <f t="shared" si="8"/>
        <v>0.33333333333333331</v>
      </c>
      <c r="J22" s="13">
        <f t="shared" si="9"/>
        <v>-3.2484050707147549E-2</v>
      </c>
      <c r="K22" s="13">
        <f t="shared" si="10"/>
        <v>0</v>
      </c>
      <c r="L22" s="13">
        <f t="shared" si="11"/>
        <v>-3.387997960997847</v>
      </c>
      <c r="M22" s="13">
        <f t="shared" si="12"/>
        <v>3.387997960997847</v>
      </c>
      <c r="N22" s="13">
        <f t="shared" si="13"/>
        <v>0</v>
      </c>
      <c r="O22" s="13">
        <f t="shared" si="14"/>
        <v>0</v>
      </c>
      <c r="P22" s="13">
        <f t="shared" si="15"/>
        <v>-8.3608949872043432E-3</v>
      </c>
      <c r="Q22" s="13">
        <f t="shared" si="16"/>
        <v>8.3608949872043432E-3</v>
      </c>
      <c r="R22" s="13">
        <f t="shared" si="17"/>
        <v>0</v>
      </c>
      <c r="S22" s="13">
        <f t="shared" si="18"/>
        <v>0</v>
      </c>
      <c r="T22" s="13">
        <f t="shared" si="19"/>
        <v>5.441965360341175E-2</v>
      </c>
      <c r="U22" s="13">
        <f t="shared" si="20"/>
        <v>0</v>
      </c>
      <c r="V22" s="13">
        <f t="shared" si="21"/>
        <v>-5.441965360341175E-2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4.4845814132635907E-2</v>
      </c>
      <c r="E23" s="13">
        <f t="shared" si="4"/>
        <v>22.298625174746554</v>
      </c>
      <c r="F23" s="13">
        <f t="shared" si="5"/>
        <v>-0.25</v>
      </c>
      <c r="G23" s="13">
        <f t="shared" si="6"/>
        <v>1.1211453533158978E-2</v>
      </c>
      <c r="H23" s="13">
        <f t="shared" si="7"/>
        <v>0</v>
      </c>
      <c r="I23" s="13">
        <f t="shared" si="8"/>
        <v>0.25</v>
      </c>
      <c r="J23" s="13">
        <f t="shared" si="9"/>
        <v>-1.1211453533158978E-2</v>
      </c>
      <c r="K23" s="13">
        <f t="shared" si="10"/>
        <v>0</v>
      </c>
      <c r="L23" s="13">
        <f t="shared" si="11"/>
        <v>-5.5634448401534806</v>
      </c>
      <c r="M23" s="13">
        <f t="shared" si="12"/>
        <v>5.5634448401534806</v>
      </c>
      <c r="N23" s="13">
        <f t="shared" si="13"/>
        <v>0</v>
      </c>
      <c r="O23" s="13">
        <f t="shared" si="14"/>
        <v>0</v>
      </c>
      <c r="P23" s="13">
        <f t="shared" si="15"/>
        <v>-1.8620806878289061E-3</v>
      </c>
      <c r="Q23" s="13">
        <f t="shared" si="16"/>
        <v>1.8620806878289059E-3</v>
      </c>
      <c r="R23" s="13">
        <f t="shared" si="17"/>
        <v>0</v>
      </c>
      <c r="S23" s="13">
        <f t="shared" si="18"/>
        <v>0</v>
      </c>
      <c r="T23" s="13">
        <f t="shared" si="19"/>
        <v>3.9130735798851214E-2</v>
      </c>
      <c r="U23" s="13">
        <f t="shared" si="20"/>
        <v>0</v>
      </c>
      <c r="V23" s="13">
        <f t="shared" si="21"/>
        <v>-3.9130735798851214E-2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2.0637276873194971E-2</v>
      </c>
      <c r="E24" s="13">
        <f t="shared" si="4"/>
        <v>48.456005418954504</v>
      </c>
      <c r="F24" s="13">
        <f t="shared" si="5"/>
        <v>-0.2</v>
      </c>
      <c r="G24" s="13">
        <f t="shared" si="6"/>
        <v>4.1274553746389947E-3</v>
      </c>
      <c r="H24" s="13">
        <f t="shared" si="7"/>
        <v>0</v>
      </c>
      <c r="I24" s="13">
        <f t="shared" si="8"/>
        <v>0.2</v>
      </c>
      <c r="J24" s="13">
        <f t="shared" si="9"/>
        <v>-4.1274553746389947E-3</v>
      </c>
      <c r="K24" s="13">
        <f t="shared" si="10"/>
        <v>0</v>
      </c>
      <c r="L24" s="13">
        <f t="shared" si="11"/>
        <v>-9.6870736284162611</v>
      </c>
      <c r="M24" s="13">
        <f t="shared" si="12"/>
        <v>9.6870736284162611</v>
      </c>
      <c r="N24" s="13">
        <f t="shared" si="13"/>
        <v>0</v>
      </c>
      <c r="O24" s="13">
        <f t="shared" si="14"/>
        <v>0</v>
      </c>
      <c r="P24" s="13">
        <f t="shared" si="15"/>
        <v>-4.3892508468348359E-4</v>
      </c>
      <c r="Q24" s="13">
        <f t="shared" si="16"/>
        <v>4.3892508468348343E-4</v>
      </c>
      <c r="R24" s="13">
        <f t="shared" si="17"/>
        <v>0</v>
      </c>
      <c r="S24" s="13">
        <f t="shared" si="18"/>
        <v>0</v>
      </c>
      <c r="T24" s="13">
        <f t="shared" si="19"/>
        <v>2.7285759360364981E-2</v>
      </c>
      <c r="U24" s="13">
        <f t="shared" si="20"/>
        <v>0</v>
      </c>
      <c r="V24" s="13">
        <f t="shared" si="21"/>
        <v>-2.7285759360364981E-2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9.4969219531007999E-3</v>
      </c>
      <c r="E25" s="13">
        <f t="shared" si="4"/>
        <v>105.29727473157703</v>
      </c>
      <c r="F25" s="13">
        <f t="shared" si="5"/>
        <v>-0.16666666666666666</v>
      </c>
      <c r="G25" s="13">
        <f t="shared" si="6"/>
        <v>1.5828203255167997E-3</v>
      </c>
      <c r="H25" s="13">
        <f t="shared" si="7"/>
        <v>0</v>
      </c>
      <c r="I25" s="13">
        <f t="shared" si="8"/>
        <v>0.16666666666666666</v>
      </c>
      <c r="J25" s="13">
        <f t="shared" si="9"/>
        <v>-1.5828203255167997E-3</v>
      </c>
      <c r="K25" s="13">
        <f t="shared" si="10"/>
        <v>0</v>
      </c>
      <c r="L25" s="13">
        <f t="shared" si="11"/>
        <v>-17.547962968270653</v>
      </c>
      <c r="M25" s="13">
        <f t="shared" si="12"/>
        <v>17.547962968270653</v>
      </c>
      <c r="N25" s="13">
        <f t="shared" si="13"/>
        <v>0</v>
      </c>
      <c r="O25" s="13">
        <f t="shared" si="14"/>
        <v>0</v>
      </c>
      <c r="P25" s="13">
        <f t="shared" si="15"/>
        <v>-1.0761155647061401E-4</v>
      </c>
      <c r="Q25" s="13">
        <f t="shared" si="16"/>
        <v>1.07611556470614E-4</v>
      </c>
      <c r="R25" s="13">
        <f t="shared" si="17"/>
        <v>0</v>
      </c>
      <c r="S25" s="13">
        <f t="shared" si="18"/>
        <v>0</v>
      </c>
      <c r="T25" s="13">
        <f t="shared" si="19"/>
        <v>1.8550033077071655E-2</v>
      </c>
      <c r="U25" s="13">
        <f t="shared" si="20"/>
        <v>0</v>
      </c>
      <c r="V25" s="13">
        <f t="shared" si="21"/>
        <v>-1.8550033077071655E-2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4.370321100863577E-3</v>
      </c>
      <c r="E26" s="13">
        <f t="shared" si="4"/>
        <v>228.81613888791821</v>
      </c>
      <c r="F26" s="13">
        <f t="shared" si="5"/>
        <v>-0.14285714285714285</v>
      </c>
      <c r="G26" s="13">
        <f t="shared" si="6"/>
        <v>6.2433158583765388E-4</v>
      </c>
      <c r="H26" s="13">
        <f t="shared" si="7"/>
        <v>0</v>
      </c>
      <c r="I26" s="13">
        <f t="shared" si="8"/>
        <v>0.14285714285714285</v>
      </c>
      <c r="J26" s="13">
        <f t="shared" si="9"/>
        <v>-6.2433158583765388E-4</v>
      </c>
      <c r="K26" s="13">
        <f t="shared" si="10"/>
        <v>0</v>
      </c>
      <c r="L26" s="13">
        <f t="shared" si="11"/>
        <v>-32.687395509545333</v>
      </c>
      <c r="M26" s="13">
        <f t="shared" si="12"/>
        <v>32.687395509545333</v>
      </c>
      <c r="N26" s="13">
        <f t="shared" si="13"/>
        <v>0</v>
      </c>
      <c r="O26" s="13">
        <f t="shared" si="14"/>
        <v>0</v>
      </c>
      <c r="P26" s="13">
        <f t="shared" si="15"/>
        <v>-2.7128901713457891E-5</v>
      </c>
      <c r="Q26" s="13">
        <f t="shared" si="16"/>
        <v>2.7128901713457888E-5</v>
      </c>
      <c r="R26" s="13">
        <f t="shared" si="17"/>
        <v>0</v>
      </c>
      <c r="S26" s="13">
        <f t="shared" si="18"/>
        <v>0</v>
      </c>
      <c r="T26" s="13">
        <f t="shared" si="19"/>
        <v>1.2380801846887562E-2</v>
      </c>
      <c r="U26" s="13">
        <f t="shared" si="20"/>
        <v>0</v>
      </c>
      <c r="V26" s="13">
        <f t="shared" si="21"/>
        <v>-1.2380801846887562E-2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2.0111470452189267E-3</v>
      </c>
      <c r="E27" s="13">
        <f t="shared" si="4"/>
        <v>497.22868468384087</v>
      </c>
      <c r="F27" s="13">
        <f t="shared" si="5"/>
        <v>-0.125</v>
      </c>
      <c r="G27" s="13">
        <f t="shared" si="6"/>
        <v>2.5139338065236584E-4</v>
      </c>
      <c r="H27" s="13">
        <f t="shared" si="7"/>
        <v>0</v>
      </c>
      <c r="I27" s="13">
        <f t="shared" si="8"/>
        <v>0.125</v>
      </c>
      <c r="J27" s="13">
        <f t="shared" si="9"/>
        <v>-2.5139338065236584E-4</v>
      </c>
      <c r="K27" s="13">
        <f t="shared" si="10"/>
        <v>0</v>
      </c>
      <c r="L27" s="13">
        <f t="shared" si="11"/>
        <v>-62.153334192099457</v>
      </c>
      <c r="M27" s="13">
        <f t="shared" si="12"/>
        <v>62.153334192099457</v>
      </c>
      <c r="N27" s="13">
        <f t="shared" si="13"/>
        <v>0</v>
      </c>
      <c r="O27" s="13">
        <f t="shared" si="14"/>
        <v>0</v>
      </c>
      <c r="P27" s="13">
        <f t="shared" si="15"/>
        <v>-6.9812634098435501E-6</v>
      </c>
      <c r="Q27" s="13">
        <f t="shared" si="16"/>
        <v>6.9812634098435484E-6</v>
      </c>
      <c r="R27" s="13">
        <f t="shared" si="17"/>
        <v>0</v>
      </c>
      <c r="S27" s="13">
        <f t="shared" si="18"/>
        <v>0</v>
      </c>
      <c r="T27" s="13">
        <f t="shared" si="19"/>
        <v>8.15731936249974E-3</v>
      </c>
      <c r="U27" s="13">
        <f t="shared" si="20"/>
        <v>0</v>
      </c>
      <c r="V27" s="13">
        <f t="shared" si="21"/>
        <v>-8.15731936249974E-3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9.2549548285904726E-4</v>
      </c>
      <c r="E28" s="13">
        <f t="shared" si="4"/>
        <v>1080.5023023027545</v>
      </c>
      <c r="F28" s="13">
        <f t="shared" si="5"/>
        <v>-0.1111111111111111</v>
      </c>
      <c r="G28" s="13">
        <f t="shared" si="6"/>
        <v>1.0283283142878302E-4</v>
      </c>
      <c r="H28" s="13">
        <f t="shared" si="7"/>
        <v>0</v>
      </c>
      <c r="I28" s="13">
        <f t="shared" si="8"/>
        <v>0.1111111111111111</v>
      </c>
      <c r="J28" s="13">
        <f t="shared" si="9"/>
        <v>-1.0283283142878302E-4</v>
      </c>
      <c r="K28" s="13">
        <f t="shared" si="10"/>
        <v>0</v>
      </c>
      <c r="L28" s="13">
        <f t="shared" si="11"/>
        <v>-120.05570853414126</v>
      </c>
      <c r="M28" s="13">
        <f t="shared" si="12"/>
        <v>120.05570853414126</v>
      </c>
      <c r="N28" s="13">
        <f t="shared" si="13"/>
        <v>0</v>
      </c>
      <c r="O28" s="13">
        <f t="shared" si="14"/>
        <v>0</v>
      </c>
      <c r="P28" s="13">
        <f t="shared" si="15"/>
        <v>-1.8250292883686203E-6</v>
      </c>
      <c r="Q28" s="13">
        <f t="shared" si="16"/>
        <v>1.8250292883686201E-6</v>
      </c>
      <c r="R28" s="13">
        <f t="shared" si="17"/>
        <v>0</v>
      </c>
      <c r="S28" s="13">
        <f t="shared" si="18"/>
        <v>0</v>
      </c>
      <c r="T28" s="13">
        <f t="shared" si="19"/>
        <v>5.326566811858011E-3</v>
      </c>
      <c r="U28" s="13">
        <f t="shared" si="20"/>
        <v>0</v>
      </c>
      <c r="V28" s="13">
        <f t="shared" si="21"/>
        <v>-5.326566811858011E-3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4.2589719674090802E-4</v>
      </c>
      <c r="E29" s="13">
        <f t="shared" si="4"/>
        <v>2347.9844611617482</v>
      </c>
      <c r="F29" s="13">
        <f t="shared" si="5"/>
        <v>-0.1</v>
      </c>
      <c r="G29" s="13">
        <f t="shared" si="6"/>
        <v>4.2589719674090803E-5</v>
      </c>
      <c r="H29" s="13">
        <f t="shared" si="7"/>
        <v>0</v>
      </c>
      <c r="I29" s="13">
        <f t="shared" si="8"/>
        <v>0.1</v>
      </c>
      <c r="J29" s="13">
        <f t="shared" si="9"/>
        <v>-4.2589719674090803E-5</v>
      </c>
      <c r="K29" s="13">
        <f t="shared" si="10"/>
        <v>0</v>
      </c>
      <c r="L29" s="13">
        <f t="shared" si="11"/>
        <v>-234.79840352645513</v>
      </c>
      <c r="M29" s="13">
        <f t="shared" si="12"/>
        <v>234.79840352645513</v>
      </c>
      <c r="N29" s="13">
        <f t="shared" si="13"/>
        <v>0</v>
      </c>
      <c r="O29" s="13">
        <f t="shared" si="14"/>
        <v>0</v>
      </c>
      <c r="P29" s="13">
        <f t="shared" si="15"/>
        <v>-4.8305830853059482E-7</v>
      </c>
      <c r="Q29" s="13">
        <f t="shared" si="16"/>
        <v>4.8305830853059472E-7</v>
      </c>
      <c r="R29" s="13">
        <f t="shared" si="17"/>
        <v>0</v>
      </c>
      <c r="S29" s="13">
        <f t="shared" si="18"/>
        <v>0</v>
      </c>
      <c r="T29" s="13">
        <f t="shared" si="19"/>
        <v>3.4564196749987839E-3</v>
      </c>
      <c r="U29" s="13">
        <f t="shared" si="20"/>
        <v>0</v>
      </c>
      <c r="V29" s="13">
        <f t="shared" si="21"/>
        <v>-3.4564196749987839E-3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1.9599060778926474E-4</v>
      </c>
      <c r="E30" s="13">
        <f t="shared" si="4"/>
        <v>5102.2853149944376</v>
      </c>
      <c r="F30" s="13">
        <f t="shared" si="5"/>
        <v>-9.0909090909090912E-2</v>
      </c>
      <c r="G30" s="13">
        <f t="shared" si="6"/>
        <v>1.7817327980842252E-5</v>
      </c>
      <c r="H30" s="13">
        <f t="shared" si="7"/>
        <v>0</v>
      </c>
      <c r="I30" s="13">
        <f t="shared" si="8"/>
        <v>9.0909090909090912E-2</v>
      </c>
      <c r="J30" s="13">
        <f t="shared" si="9"/>
        <v>-1.7817327980842252E-5</v>
      </c>
      <c r="K30" s="13">
        <f t="shared" si="10"/>
        <v>0</v>
      </c>
      <c r="L30" s="13">
        <f t="shared" si="11"/>
        <v>-463.84410172762091</v>
      </c>
      <c r="M30" s="13">
        <f t="shared" si="12"/>
        <v>463.84410172762091</v>
      </c>
      <c r="N30" s="13">
        <f t="shared" si="13"/>
        <v>0</v>
      </c>
      <c r="O30" s="13">
        <f t="shared" si="14"/>
        <v>0</v>
      </c>
      <c r="P30" s="13">
        <f t="shared" si="15"/>
        <v>-1.2914983137969584E-7</v>
      </c>
      <c r="Q30" s="13">
        <f t="shared" si="16"/>
        <v>1.2914983137969584E-7</v>
      </c>
      <c r="R30" s="13">
        <f t="shared" si="17"/>
        <v>0</v>
      </c>
      <c r="S30" s="13">
        <f t="shared" si="18"/>
        <v>0</v>
      </c>
      <c r="T30" s="13">
        <f t="shared" si="19"/>
        <v>2.233034791977547E-3</v>
      </c>
      <c r="U30" s="13">
        <f t="shared" si="20"/>
        <v>0</v>
      </c>
      <c r="V30" s="13">
        <f t="shared" si="21"/>
        <v>-2.233034791977547E-3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9.0191526583287897E-5</v>
      </c>
      <c r="E31" s="13">
        <f t="shared" si="4"/>
        <v>11087.516065897211</v>
      </c>
      <c r="F31" s="13">
        <f t="shared" si="5"/>
        <v>-8.3333333333333329E-2</v>
      </c>
      <c r="G31" s="13">
        <f t="shared" si="6"/>
        <v>7.5159605486073245E-6</v>
      </c>
      <c r="H31" s="13">
        <f t="shared" si="7"/>
        <v>0</v>
      </c>
      <c r="I31" s="13">
        <f t="shared" si="8"/>
        <v>8.3333333333333329E-2</v>
      </c>
      <c r="J31" s="13">
        <f t="shared" si="9"/>
        <v>-7.5159605486073245E-6</v>
      </c>
      <c r="K31" s="13">
        <f t="shared" si="10"/>
        <v>0</v>
      </c>
      <c r="L31" s="13">
        <f t="shared" si="11"/>
        <v>-923.95966464214041</v>
      </c>
      <c r="M31" s="13">
        <f t="shared" si="12"/>
        <v>923.95966464214041</v>
      </c>
      <c r="N31" s="13">
        <f t="shared" si="13"/>
        <v>0</v>
      </c>
      <c r="O31" s="13">
        <f t="shared" si="14"/>
        <v>0</v>
      </c>
      <c r="P31" s="13">
        <f t="shared" si="15"/>
        <v>-3.4817068771269935E-8</v>
      </c>
      <c r="Q31" s="13">
        <f t="shared" si="16"/>
        <v>3.4817068771269935E-8</v>
      </c>
      <c r="R31" s="13">
        <f t="shared" si="17"/>
        <v>0</v>
      </c>
      <c r="S31" s="13">
        <f t="shared" si="18"/>
        <v>0</v>
      </c>
      <c r="T31" s="13">
        <f t="shared" si="19"/>
        <v>1.4381883266560622E-3</v>
      </c>
      <c r="U31" s="13">
        <f t="shared" si="20"/>
        <v>0</v>
      </c>
      <c r="V31" s="13">
        <f t="shared" si="21"/>
        <v>-1.4381883266560622E-3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4.1504598404890961E-5</v>
      </c>
      <c r="E32" s="13">
        <f t="shared" si="4"/>
        <v>24093.715839499815</v>
      </c>
      <c r="F32" s="13">
        <f t="shared" si="5"/>
        <v>-7.6923076923076927E-2</v>
      </c>
      <c r="G32" s="13">
        <f t="shared" si="6"/>
        <v>3.192661415760843E-6</v>
      </c>
      <c r="H32" s="13">
        <f t="shared" si="7"/>
        <v>0</v>
      </c>
      <c r="I32" s="13">
        <f t="shared" si="8"/>
        <v>7.6923076923076927E-2</v>
      </c>
      <c r="J32" s="13">
        <f t="shared" si="9"/>
        <v>-3.192661415760843E-6</v>
      </c>
      <c r="K32" s="13">
        <f t="shared" si="10"/>
        <v>0</v>
      </c>
      <c r="L32" s="13">
        <f t="shared" si="11"/>
        <v>-1853.3627536919398</v>
      </c>
      <c r="M32" s="13">
        <f t="shared" si="12"/>
        <v>1853.3627536919398</v>
      </c>
      <c r="N32" s="13">
        <f t="shared" si="13"/>
        <v>0</v>
      </c>
      <c r="O32" s="13">
        <f t="shared" si="14"/>
        <v>0</v>
      </c>
      <c r="P32" s="13">
        <f t="shared" si="15"/>
        <v>-9.4518541466079539E-9</v>
      </c>
      <c r="Q32" s="13">
        <f t="shared" si="16"/>
        <v>9.4518541466079522E-9</v>
      </c>
      <c r="R32" s="13">
        <f t="shared" si="17"/>
        <v>0</v>
      </c>
      <c r="S32" s="13">
        <f t="shared" si="18"/>
        <v>0</v>
      </c>
      <c r="T32" s="13">
        <f t="shared" si="19"/>
        <v>9.2422765275129888E-4</v>
      </c>
      <c r="U32" s="13">
        <f t="shared" si="20"/>
        <v>0</v>
      </c>
      <c r="V32" s="13">
        <f t="shared" si="21"/>
        <v>-9.2422765275129888E-4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1.909970652465343E-5</v>
      </c>
      <c r="E33" s="13">
        <f t="shared" si="4"/>
        <v>52356.825415575084</v>
      </c>
      <c r="F33" s="13">
        <f t="shared" si="5"/>
        <v>-7.1428571428571425E-2</v>
      </c>
      <c r="G33" s="13">
        <f t="shared" si="6"/>
        <v>1.3642647517609593E-6</v>
      </c>
      <c r="H33" s="13">
        <f t="shared" si="7"/>
        <v>0</v>
      </c>
      <c r="I33" s="13">
        <f t="shared" si="8"/>
        <v>7.1428571428571425E-2</v>
      </c>
      <c r="J33" s="13">
        <f t="shared" si="9"/>
        <v>-1.3642647517609593E-6</v>
      </c>
      <c r="K33" s="13">
        <f t="shared" si="10"/>
        <v>0</v>
      </c>
      <c r="L33" s="13">
        <f t="shared" si="11"/>
        <v>-3739.773242605384</v>
      </c>
      <c r="M33" s="13">
        <f t="shared" si="12"/>
        <v>3739.773242605384</v>
      </c>
      <c r="N33" s="13">
        <f t="shared" si="13"/>
        <v>0</v>
      </c>
      <c r="O33" s="13">
        <f t="shared" si="14"/>
        <v>0</v>
      </c>
      <c r="P33" s="13">
        <f t="shared" si="15"/>
        <v>-2.581185626347991E-9</v>
      </c>
      <c r="Q33" s="13">
        <f t="shared" si="16"/>
        <v>2.581185626347991E-9</v>
      </c>
      <c r="R33" s="13">
        <f t="shared" si="17"/>
        <v>0</v>
      </c>
      <c r="S33" s="13">
        <f t="shared" si="18"/>
        <v>0</v>
      </c>
      <c r="T33" s="13">
        <f t="shared" si="19"/>
        <v>5.9300779978781193E-4</v>
      </c>
      <c r="U33" s="13">
        <f t="shared" si="20"/>
        <v>0</v>
      </c>
      <c r="V33" s="13">
        <f t="shared" si="21"/>
        <v>-5.9300779978781193E-4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8.7893583686597106E-6</v>
      </c>
      <c r="E34" s="13">
        <f t="shared" si="4"/>
        <v>113773.94777367463</v>
      </c>
      <c r="F34" s="13">
        <f t="shared" si="5"/>
        <v>-6.6666666666666666E-2</v>
      </c>
      <c r="G34" s="13">
        <f t="shared" si="6"/>
        <v>5.8595722457731407E-7</v>
      </c>
      <c r="H34" s="13">
        <f t="shared" si="7"/>
        <v>0</v>
      </c>
      <c r="I34" s="13">
        <f t="shared" si="8"/>
        <v>6.6666666666666666E-2</v>
      </c>
      <c r="J34" s="13">
        <f t="shared" si="9"/>
        <v>-5.8595722457731407E-7</v>
      </c>
      <c r="K34" s="13">
        <f t="shared" si="10"/>
        <v>0</v>
      </c>
      <c r="L34" s="13">
        <f t="shared" si="11"/>
        <v>-7584.9298509923519</v>
      </c>
      <c r="M34" s="13">
        <f t="shared" si="12"/>
        <v>7584.9298509923519</v>
      </c>
      <c r="N34" s="13">
        <f t="shared" si="13"/>
        <v>0</v>
      </c>
      <c r="O34" s="13">
        <f t="shared" si="14"/>
        <v>0</v>
      </c>
      <c r="P34" s="13">
        <f t="shared" si="15"/>
        <v>-7.0850500779227373E-10</v>
      </c>
      <c r="Q34" s="13">
        <f t="shared" si="16"/>
        <v>7.0850500779227352E-10</v>
      </c>
      <c r="R34" s="13">
        <f t="shared" si="17"/>
        <v>0</v>
      </c>
      <c r="S34" s="13">
        <f t="shared" si="18"/>
        <v>0</v>
      </c>
      <c r="T34" s="13">
        <f t="shared" si="19"/>
        <v>3.8006231022099003E-4</v>
      </c>
      <c r="U34" s="13">
        <f t="shared" si="20"/>
        <v>0</v>
      </c>
      <c r="V34" s="13">
        <f t="shared" si="21"/>
        <v>-3.8006231022099003E-4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4.0447124374928196E-6</v>
      </c>
      <c r="E35" s="13">
        <f t="shared" si="4"/>
        <v>247236.36487242245</v>
      </c>
      <c r="F35" s="13">
        <f t="shared" si="5"/>
        <v>-6.25E-2</v>
      </c>
      <c r="G35" s="13">
        <f t="shared" si="6"/>
        <v>2.5279452734330122E-7</v>
      </c>
      <c r="H35" s="13">
        <f t="shared" si="7"/>
        <v>0</v>
      </c>
      <c r="I35" s="13">
        <f t="shared" si="8"/>
        <v>6.25E-2</v>
      </c>
      <c r="J35" s="13">
        <f t="shared" si="9"/>
        <v>-2.5279452734330122E-7</v>
      </c>
      <c r="K35" s="13">
        <f t="shared" si="10"/>
        <v>0</v>
      </c>
      <c r="L35" s="13">
        <f t="shared" si="11"/>
        <v>-15452.272804273609</v>
      </c>
      <c r="M35" s="13">
        <f t="shared" si="12"/>
        <v>15452.272804273609</v>
      </c>
      <c r="N35" s="13">
        <f t="shared" si="13"/>
        <v>0</v>
      </c>
      <c r="O35" s="13">
        <f t="shared" si="14"/>
        <v>0</v>
      </c>
      <c r="P35" s="13">
        <f t="shared" si="15"/>
        <v>-1.9534446497329223E-10</v>
      </c>
      <c r="Q35" s="13">
        <f t="shared" si="16"/>
        <v>1.9534446497329218E-10</v>
      </c>
      <c r="R35" s="13">
        <f t="shared" si="17"/>
        <v>0</v>
      </c>
      <c r="S35" s="13">
        <f t="shared" si="18"/>
        <v>0</v>
      </c>
      <c r="T35" s="13">
        <f t="shared" si="19"/>
        <v>2.4338874888535968E-4</v>
      </c>
      <c r="U35" s="13">
        <f t="shared" si="20"/>
        <v>0</v>
      </c>
      <c r="V35" s="13">
        <f t="shared" si="21"/>
        <v>-2.4338874888535968E-4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1.8613075057154369E-6</v>
      </c>
      <c r="E36" s="13">
        <f t="shared" si="4"/>
        <v>537256.73857186036</v>
      </c>
      <c r="F36" s="13">
        <f t="shared" si="5"/>
        <v>-5.8823529411764705E-2</v>
      </c>
      <c r="G36" s="13">
        <f t="shared" si="6"/>
        <v>1.0948867680679041E-7</v>
      </c>
      <c r="H36" s="13">
        <f t="shared" si="7"/>
        <v>0</v>
      </c>
      <c r="I36" s="13">
        <f t="shared" si="8"/>
        <v>5.8823529411764705E-2</v>
      </c>
      <c r="J36" s="13">
        <f t="shared" si="9"/>
        <v>-1.0948867680679041E-7</v>
      </c>
      <c r="K36" s="13">
        <f t="shared" si="10"/>
        <v>0</v>
      </c>
      <c r="L36" s="13">
        <f t="shared" si="11"/>
        <v>-31603.33756294112</v>
      </c>
      <c r="M36" s="13">
        <f t="shared" si="12"/>
        <v>31603.33756294112</v>
      </c>
      <c r="N36" s="13">
        <f t="shared" si="13"/>
        <v>0</v>
      </c>
      <c r="O36" s="13">
        <f t="shared" si="14"/>
        <v>0</v>
      </c>
      <c r="P36" s="13">
        <f t="shared" si="15"/>
        <v>-5.4070337561046095E-11</v>
      </c>
      <c r="Q36" s="13">
        <f t="shared" si="16"/>
        <v>5.4070337561046095E-11</v>
      </c>
      <c r="R36" s="13">
        <f t="shared" si="17"/>
        <v>0</v>
      </c>
      <c r="S36" s="13">
        <f t="shared" si="18"/>
        <v>0</v>
      </c>
      <c r="T36" s="13">
        <f t="shared" si="19"/>
        <v>1.557744195703536E-4</v>
      </c>
      <c r="U36" s="13">
        <f t="shared" si="20"/>
        <v>0</v>
      </c>
      <c r="V36" s="13">
        <f t="shared" si="21"/>
        <v>-1.557744195703536E-4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8.5654188879250116E-7</v>
      </c>
      <c r="E37" s="13">
        <f t="shared" si="4"/>
        <v>1167485.2252815529</v>
      </c>
      <c r="F37" s="13">
        <f t="shared" si="5"/>
        <v>-5.5555555555555552E-2</v>
      </c>
      <c r="G37" s="13">
        <f t="shared" si="6"/>
        <v>4.7585660488472285E-8</v>
      </c>
      <c r="H37" s="13">
        <f t="shared" si="7"/>
        <v>0</v>
      </c>
      <c r="I37" s="13">
        <f t="shared" si="8"/>
        <v>5.5555555555555552E-2</v>
      </c>
      <c r="J37" s="13">
        <f t="shared" si="9"/>
        <v>-4.7585660488472285E-8</v>
      </c>
      <c r="K37" s="13">
        <f t="shared" si="10"/>
        <v>0</v>
      </c>
      <c r="L37" s="13">
        <f t="shared" si="11"/>
        <v>-64860.290293372018</v>
      </c>
      <c r="M37" s="13">
        <f t="shared" si="12"/>
        <v>64860.290293372018</v>
      </c>
      <c r="N37" s="13">
        <f t="shared" si="13"/>
        <v>0</v>
      </c>
      <c r="O37" s="13">
        <f t="shared" si="14"/>
        <v>0</v>
      </c>
      <c r="P37" s="13">
        <f t="shared" si="15"/>
        <v>-1.5018356410049868E-11</v>
      </c>
      <c r="Q37" s="13">
        <f t="shared" si="16"/>
        <v>1.5018356410049865E-11</v>
      </c>
      <c r="R37" s="13">
        <f t="shared" si="17"/>
        <v>0</v>
      </c>
      <c r="S37" s="13">
        <f t="shared" si="18"/>
        <v>0</v>
      </c>
      <c r="T37" s="13">
        <f t="shared" si="19"/>
        <v>9.965802364244522E-5</v>
      </c>
      <c r="U37" s="13">
        <f t="shared" si="20"/>
        <v>0</v>
      </c>
      <c r="V37" s="13">
        <f t="shared" si="21"/>
        <v>-9.965802364244522E-5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3.9416593174604137E-7</v>
      </c>
      <c r="E38" s="13">
        <f t="shared" si="4"/>
        <v>2537002.6160563612</v>
      </c>
      <c r="F38" s="13">
        <f t="shared" si="5"/>
        <v>-5.2631578947368418E-2</v>
      </c>
      <c r="G38" s="13">
        <f t="shared" si="6"/>
        <v>2.0745575355054807E-8</v>
      </c>
      <c r="H38" s="13">
        <f t="shared" si="7"/>
        <v>0</v>
      </c>
      <c r="I38" s="13">
        <f t="shared" si="8"/>
        <v>5.2631578947368418E-2</v>
      </c>
      <c r="J38" s="13">
        <f t="shared" si="9"/>
        <v>-2.0745575355054807E-8</v>
      </c>
      <c r="K38" s="13">
        <f t="shared" si="10"/>
        <v>0</v>
      </c>
      <c r="L38" s="13">
        <f t="shared" si="11"/>
        <v>-133526.4534766298</v>
      </c>
      <c r="M38" s="13">
        <f t="shared" si="12"/>
        <v>133526.4534766298</v>
      </c>
      <c r="N38" s="13">
        <f t="shared" si="13"/>
        <v>0</v>
      </c>
      <c r="O38" s="13">
        <f t="shared" si="14"/>
        <v>0</v>
      </c>
      <c r="P38" s="13">
        <f t="shared" si="15"/>
        <v>-4.1843520840524397E-12</v>
      </c>
      <c r="Q38" s="13">
        <f t="shared" si="16"/>
        <v>4.1843520840524397E-12</v>
      </c>
      <c r="R38" s="13">
        <f t="shared" si="17"/>
        <v>0</v>
      </c>
      <c r="S38" s="13">
        <f t="shared" si="18"/>
        <v>0</v>
      </c>
      <c r="T38" s="13">
        <f t="shared" si="19"/>
        <v>6.3738144282132999E-5</v>
      </c>
      <c r="U38" s="13">
        <f t="shared" si="20"/>
        <v>0</v>
      </c>
      <c r="V38" s="13">
        <f t="shared" si="21"/>
        <v>-6.3738144282132999E-5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1.8138842219176374E-7</v>
      </c>
      <c r="E39" s="13">
        <f t="shared" si="4"/>
        <v>5513031.0298570246</v>
      </c>
      <c r="F39" s="13">
        <f t="shared" si="5"/>
        <v>-0.05</v>
      </c>
      <c r="G39" s="13">
        <f t="shared" si="6"/>
        <v>9.0694211095881866E-9</v>
      </c>
      <c r="H39" s="13">
        <f t="shared" si="7"/>
        <v>0</v>
      </c>
      <c r="I39" s="13">
        <f t="shared" si="8"/>
        <v>0.05</v>
      </c>
      <c r="J39" s="13">
        <f t="shared" si="9"/>
        <v>-9.0694211095881866E-9</v>
      </c>
      <c r="K39" s="13">
        <f t="shared" si="10"/>
        <v>0</v>
      </c>
      <c r="L39" s="13">
        <f t="shared" si="11"/>
        <v>-275651.55149284215</v>
      </c>
      <c r="M39" s="13">
        <f t="shared" si="12"/>
        <v>275651.55149284215</v>
      </c>
      <c r="N39" s="13">
        <f t="shared" si="13"/>
        <v>0</v>
      </c>
      <c r="O39" s="13">
        <f t="shared" si="14"/>
        <v>0</v>
      </c>
      <c r="P39" s="13">
        <f t="shared" si="15"/>
        <v>-1.1690652056757263E-12</v>
      </c>
      <c r="Q39" s="13">
        <f t="shared" si="16"/>
        <v>1.1690652056757261E-12</v>
      </c>
      <c r="R39" s="13">
        <f t="shared" si="17"/>
        <v>0</v>
      </c>
      <c r="S39" s="13">
        <f t="shared" si="18"/>
        <v>0</v>
      </c>
      <c r="T39" s="13">
        <f t="shared" si="19"/>
        <v>4.0756213358347117E-5</v>
      </c>
      <c r="U39" s="13">
        <f t="shared" si="20"/>
        <v>0</v>
      </c>
      <c r="V39" s="13">
        <f t="shared" si="21"/>
        <v>-4.0756213358347117E-5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8.3471850444994787E-8</v>
      </c>
      <c r="E40" s="13">
        <f t="shared" si="4"/>
        <v>11980086.636020694</v>
      </c>
      <c r="F40" s="13">
        <f t="shared" si="5"/>
        <v>-4.7619047619047616E-2</v>
      </c>
      <c r="G40" s="13">
        <f t="shared" si="6"/>
        <v>3.9748500211902276E-9</v>
      </c>
      <c r="H40" s="13">
        <f t="shared" si="7"/>
        <v>0</v>
      </c>
      <c r="I40" s="13">
        <f t="shared" si="8"/>
        <v>4.7619047619047616E-2</v>
      </c>
      <c r="J40" s="13">
        <f t="shared" si="9"/>
        <v>-3.9748500211902276E-9</v>
      </c>
      <c r="K40" s="13">
        <f t="shared" si="10"/>
        <v>0</v>
      </c>
      <c r="L40" s="13">
        <f t="shared" si="11"/>
        <v>-570480.31600098149</v>
      </c>
      <c r="M40" s="13">
        <f t="shared" si="12"/>
        <v>570480.31600098149</v>
      </c>
      <c r="N40" s="13">
        <f t="shared" si="13"/>
        <v>0</v>
      </c>
      <c r="O40" s="13">
        <f t="shared" si="14"/>
        <v>0</v>
      </c>
      <c r="P40" s="13">
        <f t="shared" si="15"/>
        <v>-3.2744347860896448E-13</v>
      </c>
      <c r="Q40" s="13">
        <f t="shared" si="16"/>
        <v>3.2744347860896438E-13</v>
      </c>
      <c r="R40" s="13">
        <f t="shared" si="17"/>
        <v>0</v>
      </c>
      <c r="S40" s="13">
        <f t="shared" si="18"/>
        <v>0</v>
      </c>
      <c r="T40" s="13">
        <f t="shared" si="19"/>
        <v>2.6056827648825985E-5</v>
      </c>
      <c r="U40" s="13">
        <f t="shared" si="20"/>
        <v>0</v>
      </c>
      <c r="V40" s="13">
        <f t="shared" si="21"/>
        <v>-2.6056827648825985E-5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3.8412318341605405E-8</v>
      </c>
      <c r="E41" s="13">
        <f t="shared" si="4"/>
        <v>26033315.435607888</v>
      </c>
      <c r="F41" s="13">
        <f t="shared" si="5"/>
        <v>-4.5454545454545456E-2</v>
      </c>
      <c r="G41" s="13">
        <f t="shared" si="6"/>
        <v>1.746014470072973E-9</v>
      </c>
      <c r="H41" s="13">
        <f t="shared" si="7"/>
        <v>0</v>
      </c>
      <c r="I41" s="13">
        <f t="shared" si="8"/>
        <v>4.5454545454545456E-2</v>
      </c>
      <c r="J41" s="13">
        <f t="shared" si="9"/>
        <v>-1.746014470072973E-9</v>
      </c>
      <c r="K41" s="13">
        <f t="shared" si="10"/>
        <v>0</v>
      </c>
      <c r="L41" s="13">
        <f t="shared" si="11"/>
        <v>-1183332.5198003571</v>
      </c>
      <c r="M41" s="13">
        <f t="shared" si="12"/>
        <v>1183332.5198003571</v>
      </c>
      <c r="N41" s="13">
        <f t="shared" si="13"/>
        <v>0</v>
      </c>
      <c r="O41" s="13">
        <f t="shared" si="14"/>
        <v>0</v>
      </c>
      <c r="P41" s="13">
        <f t="shared" si="15"/>
        <v>-9.1922085469503124E-14</v>
      </c>
      <c r="Q41" s="13">
        <f t="shared" si="16"/>
        <v>9.1922085469503137E-14</v>
      </c>
      <c r="R41" s="13">
        <f t="shared" si="17"/>
        <v>0</v>
      </c>
      <c r="S41" s="13">
        <f t="shared" si="18"/>
        <v>0</v>
      </c>
      <c r="T41" s="13">
        <f t="shared" si="19"/>
        <v>1.6657171787466695E-5</v>
      </c>
      <c r="U41" s="13">
        <f t="shared" si="20"/>
        <v>0</v>
      </c>
      <c r="V41" s="13">
        <f t="shared" si="21"/>
        <v>-1.6657171787466695E-5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1.7676692112500191E-8</v>
      </c>
      <c r="E42" s="13">
        <f t="shared" si="4"/>
        <v>56571670.402792342</v>
      </c>
      <c r="F42" s="13">
        <f t="shared" si="5"/>
        <v>-4.3478260869565216E-2</v>
      </c>
      <c r="G42" s="13">
        <f t="shared" si="6"/>
        <v>7.6855183097826927E-10</v>
      </c>
      <c r="H42" s="13">
        <f t="shared" si="7"/>
        <v>0</v>
      </c>
      <c r="I42" s="13">
        <f t="shared" si="8"/>
        <v>4.3478260869565216E-2</v>
      </c>
      <c r="J42" s="13">
        <f t="shared" si="9"/>
        <v>-7.6855183097826927E-10</v>
      </c>
      <c r="K42" s="13">
        <f t="shared" si="10"/>
        <v>0</v>
      </c>
      <c r="L42" s="13">
        <f t="shared" si="11"/>
        <v>-2459637.8435996664</v>
      </c>
      <c r="M42" s="13">
        <f t="shared" si="12"/>
        <v>2459637.8435996664</v>
      </c>
      <c r="N42" s="13">
        <f t="shared" si="13"/>
        <v>0</v>
      </c>
      <c r="O42" s="13">
        <f t="shared" si="14"/>
        <v>0</v>
      </c>
      <c r="P42" s="13">
        <f t="shared" si="15"/>
        <v>-2.5858398442989736E-14</v>
      </c>
      <c r="Q42" s="13">
        <f t="shared" si="16"/>
        <v>2.5858398442989736E-14</v>
      </c>
      <c r="R42" s="13">
        <f t="shared" si="17"/>
        <v>0</v>
      </c>
      <c r="S42" s="13">
        <f t="shared" si="18"/>
        <v>0</v>
      </c>
      <c r="T42" s="13">
        <f t="shared" si="19"/>
        <v>1.0647470704104081E-5</v>
      </c>
      <c r="U42" s="13">
        <f t="shared" si="20"/>
        <v>0</v>
      </c>
      <c r="V42" s="13">
        <f t="shared" si="21"/>
        <v>-1.0647470704104081E-5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8.134511467423928E-9</v>
      </c>
      <c r="E43" s="13">
        <f t="shared" si="4"/>
        <v>122933012.51152878</v>
      </c>
      <c r="F43" s="13">
        <f t="shared" si="5"/>
        <v>-4.1666666666666664E-2</v>
      </c>
      <c r="G43" s="13">
        <f t="shared" si="6"/>
        <v>3.389379778093303E-10</v>
      </c>
      <c r="H43" s="13">
        <f t="shared" si="7"/>
        <v>0</v>
      </c>
      <c r="I43" s="13">
        <f t="shared" si="8"/>
        <v>4.1666666666666664E-2</v>
      </c>
      <c r="J43" s="13">
        <f t="shared" si="9"/>
        <v>-3.389379778093303E-10</v>
      </c>
      <c r="K43" s="13">
        <f t="shared" si="10"/>
        <v>0</v>
      </c>
      <c r="L43" s="13">
        <f t="shared" si="11"/>
        <v>-5122208.8546470329</v>
      </c>
      <c r="M43" s="13">
        <f t="shared" si="12"/>
        <v>5122208.8546470329</v>
      </c>
      <c r="N43" s="13">
        <f t="shared" si="13"/>
        <v>0</v>
      </c>
      <c r="O43" s="13">
        <f t="shared" si="14"/>
        <v>0</v>
      </c>
      <c r="P43" s="13">
        <f t="shared" si="15"/>
        <v>-7.2879456771731615E-15</v>
      </c>
      <c r="Q43" s="13">
        <f t="shared" si="16"/>
        <v>7.2879456771731631E-15</v>
      </c>
      <c r="R43" s="13">
        <f t="shared" si="17"/>
        <v>0</v>
      </c>
      <c r="S43" s="13">
        <f t="shared" si="18"/>
        <v>0</v>
      </c>
      <c r="T43" s="13">
        <f t="shared" si="19"/>
        <v>6.8056057327545587E-6</v>
      </c>
      <c r="U43" s="13">
        <f t="shared" si="20"/>
        <v>0</v>
      </c>
      <c r="V43" s="13">
        <f t="shared" si="21"/>
        <v>-6.8056057327545587E-6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3.7433630903634178E-9</v>
      </c>
      <c r="E44" s="13">
        <f t="shared" si="4"/>
        <v>267139461.45761582</v>
      </c>
      <c r="F44" s="13">
        <f t="shared" si="5"/>
        <v>-0.04</v>
      </c>
      <c r="G44" s="13">
        <f t="shared" si="6"/>
        <v>1.4973452361453674E-10</v>
      </c>
      <c r="H44" s="13">
        <f t="shared" si="7"/>
        <v>0</v>
      </c>
      <c r="I44" s="13">
        <f t="shared" si="8"/>
        <v>0.04</v>
      </c>
      <c r="J44" s="13">
        <f t="shared" si="9"/>
        <v>-1.4973452361453674E-10</v>
      </c>
      <c r="K44" s="13">
        <f t="shared" si="10"/>
        <v>0</v>
      </c>
      <c r="L44" s="13">
        <f t="shared" si="11"/>
        <v>-10685578.458304634</v>
      </c>
      <c r="M44" s="13">
        <f t="shared" si="12"/>
        <v>10685578.458304634</v>
      </c>
      <c r="N44" s="13">
        <f t="shared" si="13"/>
        <v>0</v>
      </c>
      <c r="O44" s="13">
        <f t="shared" si="14"/>
        <v>0</v>
      </c>
      <c r="P44" s="13">
        <f t="shared" si="15"/>
        <v>-2.0576109827269152E-15</v>
      </c>
      <c r="Q44" s="13">
        <f t="shared" si="16"/>
        <v>2.0576109827269152E-15</v>
      </c>
      <c r="R44" s="13">
        <f t="shared" si="17"/>
        <v>0</v>
      </c>
      <c r="S44" s="13">
        <f t="shared" si="18"/>
        <v>0</v>
      </c>
      <c r="T44" s="13">
        <f t="shared" si="19"/>
        <v>4.3497993484963224E-6</v>
      </c>
      <c r="U44" s="13">
        <f t="shared" si="20"/>
        <v>0</v>
      </c>
      <c r="V44" s="13">
        <f t="shared" si="21"/>
        <v>-4.3497993484963224E-6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1.7226316887512771E-9</v>
      </c>
      <c r="E45" s="13">
        <f t="shared" si="4"/>
        <v>580507142.95456421</v>
      </c>
      <c r="F45" s="13">
        <f t="shared" si="5"/>
        <v>-3.8461538461538464E-2</v>
      </c>
      <c r="G45" s="13">
        <f t="shared" si="6"/>
        <v>6.6255064951972201E-11</v>
      </c>
      <c r="H45" s="13">
        <f t="shared" si="7"/>
        <v>0</v>
      </c>
      <c r="I45" s="13">
        <f t="shared" si="8"/>
        <v>3.8461538461538464E-2</v>
      </c>
      <c r="J45" s="13">
        <f t="shared" si="9"/>
        <v>-6.6255064951972201E-11</v>
      </c>
      <c r="K45" s="13">
        <f t="shared" si="10"/>
        <v>0</v>
      </c>
      <c r="L45" s="13">
        <f t="shared" si="11"/>
        <v>-22327197.805944778</v>
      </c>
      <c r="M45" s="13">
        <f t="shared" si="12"/>
        <v>22327197.805944778</v>
      </c>
      <c r="N45" s="13">
        <f t="shared" si="13"/>
        <v>0</v>
      </c>
      <c r="O45" s="13">
        <f t="shared" si="14"/>
        <v>0</v>
      </c>
      <c r="P45" s="13">
        <f t="shared" si="15"/>
        <v>-5.8185777180705567E-16</v>
      </c>
      <c r="Q45" s="13">
        <f t="shared" si="16"/>
        <v>5.8185777180705557E-16</v>
      </c>
      <c r="R45" s="13">
        <f t="shared" si="17"/>
        <v>0</v>
      </c>
      <c r="S45" s="13">
        <f t="shared" si="18"/>
        <v>0</v>
      </c>
      <c r="T45" s="13">
        <f t="shared" si="19"/>
        <v>2.7800895184008378E-6</v>
      </c>
      <c r="U45" s="13">
        <f t="shared" si="20"/>
        <v>0</v>
      </c>
      <c r="V45" s="13">
        <f t="shared" si="21"/>
        <v>-2.7800895184008378E-6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7.9272564895701486E-10</v>
      </c>
      <c r="E46" s="13">
        <f t="shared" si="4"/>
        <v>1261470473.8211701</v>
      </c>
      <c r="F46" s="13">
        <f t="shared" si="5"/>
        <v>-3.7037037037037035E-2</v>
      </c>
      <c r="G46" s="13">
        <f t="shared" si="6"/>
        <v>2.9360209220630176E-11</v>
      </c>
      <c r="H46" s="13">
        <f t="shared" si="7"/>
        <v>0</v>
      </c>
      <c r="I46" s="13">
        <f t="shared" si="8"/>
        <v>3.7037037037037035E-2</v>
      </c>
      <c r="J46" s="13">
        <f t="shared" si="9"/>
        <v>-2.9360209220630176E-11</v>
      </c>
      <c r="K46" s="13">
        <f t="shared" si="10"/>
        <v>0</v>
      </c>
      <c r="L46" s="13">
        <f t="shared" si="11"/>
        <v>-46721128.660043329</v>
      </c>
      <c r="M46" s="13">
        <f t="shared" si="12"/>
        <v>46721128.660043329</v>
      </c>
      <c r="N46" s="13">
        <f t="shared" si="13"/>
        <v>0</v>
      </c>
      <c r="O46" s="13">
        <f t="shared" si="14"/>
        <v>0</v>
      </c>
      <c r="P46" s="13">
        <f t="shared" si="15"/>
        <v>-1.6478335193448889E-16</v>
      </c>
      <c r="Q46" s="13">
        <f t="shared" si="16"/>
        <v>1.6478335193448889E-16</v>
      </c>
      <c r="R46" s="13">
        <f t="shared" si="17"/>
        <v>0</v>
      </c>
      <c r="S46" s="13">
        <f t="shared" si="18"/>
        <v>0</v>
      </c>
      <c r="T46" s="13">
        <f t="shared" si="19"/>
        <v>1.7768021149638406E-6</v>
      </c>
      <c r="U46" s="13">
        <f t="shared" si="20"/>
        <v>0</v>
      </c>
      <c r="V46" s="13">
        <f t="shared" si="21"/>
        <v>-1.7768021149638406E-6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3.6479878932788883E-10</v>
      </c>
      <c r="E47" s="13">
        <f t="shared" si="4"/>
        <v>2741237167.5970092</v>
      </c>
      <c r="F47" s="13">
        <f t="shared" si="5"/>
        <v>-3.5714285714285712E-2</v>
      </c>
      <c r="G47" s="13">
        <f t="shared" si="6"/>
        <v>1.3028528190281742E-11</v>
      </c>
      <c r="H47" s="13">
        <f t="shared" si="7"/>
        <v>0</v>
      </c>
      <c r="I47" s="13">
        <f t="shared" si="8"/>
        <v>3.5714285714285712E-2</v>
      </c>
      <c r="J47" s="13">
        <f t="shared" si="9"/>
        <v>-1.3028528190281742E-11</v>
      </c>
      <c r="K47" s="13">
        <f t="shared" si="10"/>
        <v>0</v>
      </c>
      <c r="L47" s="13">
        <f t="shared" si="11"/>
        <v>-97901327.414178878</v>
      </c>
      <c r="M47" s="13">
        <f t="shared" si="12"/>
        <v>97901327.414178878</v>
      </c>
      <c r="N47" s="13">
        <f t="shared" si="13"/>
        <v>0</v>
      </c>
      <c r="O47" s="13">
        <f t="shared" si="14"/>
        <v>0</v>
      </c>
      <c r="P47" s="13">
        <f t="shared" si="15"/>
        <v>-4.6731096891532444E-17</v>
      </c>
      <c r="Q47" s="13">
        <f t="shared" si="16"/>
        <v>4.6731096891532444E-17</v>
      </c>
      <c r="R47" s="13">
        <f t="shared" si="17"/>
        <v>0</v>
      </c>
      <c r="S47" s="13">
        <f t="shared" si="18"/>
        <v>0</v>
      </c>
      <c r="T47" s="13">
        <f t="shared" si="19"/>
        <v>1.1355667488625706E-6</v>
      </c>
      <c r="U47" s="13">
        <f t="shared" si="20"/>
        <v>0</v>
      </c>
      <c r="V47" s="13">
        <f t="shared" si="21"/>
        <v>-1.1355667488625706E-6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1.678741653814074E-10</v>
      </c>
      <c r="E48" s="13">
        <f t="shared" si="4"/>
        <v>5956842720.4270296</v>
      </c>
      <c r="F48" s="13">
        <f t="shared" si="5"/>
        <v>-3.4482758620689655E-2</v>
      </c>
      <c r="G48" s="13">
        <f t="shared" si="6"/>
        <v>5.788764323496807E-12</v>
      </c>
      <c r="H48" s="13">
        <f t="shared" si="7"/>
        <v>0</v>
      </c>
      <c r="I48" s="13">
        <f t="shared" si="8"/>
        <v>3.4482758620689655E-2</v>
      </c>
      <c r="J48" s="13">
        <f t="shared" si="9"/>
        <v>-5.788764323496807E-12</v>
      </c>
      <c r="K48" s="13">
        <f t="shared" si="10"/>
        <v>0</v>
      </c>
      <c r="L48" s="13">
        <f t="shared" si="11"/>
        <v>-205408369.66989756</v>
      </c>
      <c r="M48" s="13">
        <f t="shared" si="12"/>
        <v>205408369.66989756</v>
      </c>
      <c r="N48" s="13">
        <f t="shared" si="13"/>
        <v>0</v>
      </c>
      <c r="O48" s="13">
        <f t="shared" si="14"/>
        <v>0</v>
      </c>
      <c r="P48" s="13">
        <f t="shared" si="15"/>
        <v>-1.3269449867146588E-17</v>
      </c>
      <c r="Q48" s="13">
        <f t="shared" si="16"/>
        <v>1.3269449867146585E-17</v>
      </c>
      <c r="R48" s="13">
        <f t="shared" si="17"/>
        <v>0</v>
      </c>
      <c r="S48" s="13">
        <f t="shared" si="18"/>
        <v>0</v>
      </c>
      <c r="T48" s="13">
        <f t="shared" si="19"/>
        <v>7.2574067476566182E-7</v>
      </c>
      <c r="U48" s="13">
        <f t="shared" si="20"/>
        <v>0</v>
      </c>
      <c r="V48" s="13">
        <f t="shared" si="21"/>
        <v>-7.2574067476566182E-7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7.7252820532728488E-11</v>
      </c>
      <c r="E49" s="13">
        <f t="shared" si="4"/>
        <v>12944511192.006844</v>
      </c>
      <c r="F49" s="13">
        <f t="shared" si="5"/>
        <v>-3.3333333333333333E-2</v>
      </c>
      <c r="G49" s="13">
        <f t="shared" si="6"/>
        <v>2.5750940177576161E-12</v>
      </c>
      <c r="H49" s="13">
        <f t="shared" si="7"/>
        <v>0</v>
      </c>
      <c r="I49" s="13">
        <f t="shared" si="8"/>
        <v>3.3333333333333333E-2</v>
      </c>
      <c r="J49" s="13">
        <f t="shared" si="9"/>
        <v>-2.5750940177576161E-12</v>
      </c>
      <c r="K49" s="13">
        <f t="shared" si="10"/>
        <v>0</v>
      </c>
      <c r="L49" s="13">
        <f t="shared" si="11"/>
        <v>-431483706.40022808</v>
      </c>
      <c r="M49" s="13">
        <f t="shared" si="12"/>
        <v>431483706.40022808</v>
      </c>
      <c r="N49" s="13">
        <f t="shared" si="13"/>
        <v>0</v>
      </c>
      <c r="O49" s="13">
        <f t="shared" si="14"/>
        <v>0</v>
      </c>
      <c r="P49" s="13">
        <f t="shared" si="15"/>
        <v>-3.7723898758345349E-18</v>
      </c>
      <c r="Q49" s="13">
        <f t="shared" si="16"/>
        <v>3.7723898758345341E-18</v>
      </c>
      <c r="R49" s="13">
        <f t="shared" si="17"/>
        <v>0</v>
      </c>
      <c r="S49" s="13">
        <f t="shared" si="18"/>
        <v>0</v>
      </c>
      <c r="T49" s="13">
        <f t="shared" si="19"/>
        <v>4.638171461558457E-7</v>
      </c>
      <c r="U49" s="13">
        <f t="shared" si="20"/>
        <v>0</v>
      </c>
      <c r="V49" s="13">
        <f t="shared" si="21"/>
        <v>-4.638171461558457E-7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3.5550427111299468E-11</v>
      </c>
      <c r="E50" s="13">
        <f t="shared" si="4"/>
        <v>28129057264.748207</v>
      </c>
      <c r="F50" s="13">
        <f t="shared" si="5"/>
        <v>-3.2258064516129031E-2</v>
      </c>
      <c r="G50" s="13">
        <f t="shared" si="6"/>
        <v>1.146787971332241E-12</v>
      </c>
      <c r="H50" s="13">
        <f t="shared" si="7"/>
        <v>0</v>
      </c>
      <c r="I50" s="13">
        <f t="shared" si="8"/>
        <v>3.2258064516129031E-2</v>
      </c>
      <c r="J50" s="13">
        <f t="shared" si="9"/>
        <v>-1.146787971332241E-12</v>
      </c>
      <c r="K50" s="13">
        <f t="shared" si="10"/>
        <v>0</v>
      </c>
      <c r="L50" s="13">
        <f t="shared" si="11"/>
        <v>-907388944.02413583</v>
      </c>
      <c r="M50" s="13">
        <f t="shared" si="12"/>
        <v>907388944.02413583</v>
      </c>
      <c r="N50" s="13">
        <f t="shared" si="13"/>
        <v>0</v>
      </c>
      <c r="O50" s="13">
        <f t="shared" si="14"/>
        <v>0</v>
      </c>
      <c r="P50" s="13">
        <f t="shared" si="15"/>
        <v>-1.073650772701928E-18</v>
      </c>
      <c r="Q50" s="13">
        <f t="shared" si="16"/>
        <v>1.0736507727019278E-18</v>
      </c>
      <c r="R50" s="13">
        <f t="shared" si="17"/>
        <v>0</v>
      </c>
      <c r="S50" s="13">
        <f t="shared" si="18"/>
        <v>0</v>
      </c>
      <c r="T50" s="13">
        <f t="shared" si="19"/>
        <v>2.9642145997374431E-7</v>
      </c>
      <c r="U50" s="13">
        <f t="shared" si="20"/>
        <v>0</v>
      </c>
      <c r="V50" s="13">
        <f t="shared" si="21"/>
        <v>-2.9642145997374431E-7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1.6359698702009108E-11</v>
      </c>
      <c r="E51" s="13">
        <f t="shared" si="4"/>
        <v>61125820115.329613</v>
      </c>
      <c r="F51" s="13">
        <f t="shared" si="5"/>
        <v>-3.125E-2</v>
      </c>
      <c r="G51" s="13">
        <f t="shared" si="6"/>
        <v>5.1124058443778463E-13</v>
      </c>
      <c r="H51" s="13">
        <f t="shared" si="7"/>
        <v>0</v>
      </c>
      <c r="I51" s="13">
        <f t="shared" si="8"/>
        <v>3.125E-2</v>
      </c>
      <c r="J51" s="13">
        <f t="shared" si="9"/>
        <v>-5.1124058443778463E-13</v>
      </c>
      <c r="K51" s="13">
        <f t="shared" si="10"/>
        <v>0</v>
      </c>
      <c r="L51" s="13">
        <f t="shared" si="11"/>
        <v>-1910181878.6040504</v>
      </c>
      <c r="M51" s="13">
        <f t="shared" si="12"/>
        <v>1910181878.6040504</v>
      </c>
      <c r="N51" s="13">
        <f t="shared" si="13"/>
        <v>0</v>
      </c>
      <c r="O51" s="13">
        <f t="shared" si="14"/>
        <v>0</v>
      </c>
      <c r="P51" s="13">
        <f t="shared" si="15"/>
        <v>-3.0588745488538123E-19</v>
      </c>
      <c r="Q51" s="13">
        <f t="shared" si="16"/>
        <v>3.0588745488538118E-19</v>
      </c>
      <c r="R51" s="13">
        <f t="shared" si="17"/>
        <v>0</v>
      </c>
      <c r="S51" s="13">
        <f t="shared" si="18"/>
        <v>0</v>
      </c>
      <c r="T51" s="13">
        <f t="shared" si="19"/>
        <v>1.894395658830875E-7</v>
      </c>
      <c r="U51" s="13">
        <f t="shared" si="20"/>
        <v>0</v>
      </c>
      <c r="V51" s="13">
        <f t="shared" si="21"/>
        <v>-1.894395658830875E-7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7.5284536183659779E-12</v>
      </c>
      <c r="E52" s="13">
        <f t="shared" ref="E52:E69" si="26">EXP($A52*Leiter_u1)</f>
        <v>132829403047.71992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2.2813495813230239E-13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-2.2813495813230239E-13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-4025133425.6884828</v>
      </c>
      <c r="M52" s="13">
        <f t="shared" ref="M52:M69" si="34">F52+G52*EXP(2*$A52*Leiter_u1)+I52+J52</f>
        <v>4025133425.6884828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-8.7233764379160649E-20</v>
      </c>
      <c r="Q52" s="13">
        <f t="shared" ref="Q52:Q69" si="38">(M52+P52)*((Perm_mü1-1)/(Perm_mü1+1)*EXP(-2*$A52*Körper_u1))</f>
        <v>8.7233764379160637E-20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1.2106830030022282E-7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-1.2106830030022282E-7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3.4644656308326209E-12</v>
      </c>
      <c r="E53" s="13">
        <f t="shared" si="26"/>
        <v>288644803140.87231</v>
      </c>
      <c r="F53" s="13">
        <f t="shared" si="27"/>
        <v>-2.9411764705882353E-2</v>
      </c>
      <c r="G53" s="13">
        <f t="shared" si="28"/>
        <v>1.0189604796566533E-13</v>
      </c>
      <c r="H53" s="13">
        <f t="shared" si="29"/>
        <v>0</v>
      </c>
      <c r="I53" s="13">
        <f t="shared" si="30"/>
        <v>2.9411764705882353E-2</v>
      </c>
      <c r="J53" s="13">
        <f t="shared" si="31"/>
        <v>-1.0189604796566533E-13</v>
      </c>
      <c r="K53" s="13">
        <f t="shared" si="32"/>
        <v>0</v>
      </c>
      <c r="L53" s="13">
        <f t="shared" si="33"/>
        <v>-8489553033.5550699</v>
      </c>
      <c r="M53" s="13">
        <f t="shared" si="34"/>
        <v>8489553033.5550699</v>
      </c>
      <c r="N53" s="13">
        <f t="shared" si="35"/>
        <v>0</v>
      </c>
      <c r="O53" s="13">
        <f t="shared" si="36"/>
        <v>0</v>
      </c>
      <c r="P53" s="13">
        <f t="shared" si="37"/>
        <v>-2.4900412759397592E-20</v>
      </c>
      <c r="Q53" s="13">
        <f t="shared" si="38"/>
        <v>2.4900412759397592E-20</v>
      </c>
      <c r="R53" s="13">
        <f t="shared" si="39"/>
        <v>0</v>
      </c>
      <c r="S53" s="13">
        <f t="shared" si="40"/>
        <v>0</v>
      </c>
      <c r="T53" s="13">
        <f t="shared" si="41"/>
        <v>7.7372970439286557E-8</v>
      </c>
      <c r="U53" s="13">
        <f t="shared" si="42"/>
        <v>0</v>
      </c>
      <c r="V53" s="13">
        <f t="shared" si="43"/>
        <v>-7.7372970439286557E-8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1.5942878465691566E-12</v>
      </c>
      <c r="E54" s="13">
        <f t="shared" si="26"/>
        <v>627239304465.60193</v>
      </c>
      <c r="F54" s="13">
        <f t="shared" si="27"/>
        <v>-2.8571428571428571E-2</v>
      </c>
      <c r="G54" s="13">
        <f t="shared" si="28"/>
        <v>4.5551081330547329E-14</v>
      </c>
      <c r="H54" s="13">
        <f t="shared" si="29"/>
        <v>0</v>
      </c>
      <c r="I54" s="13">
        <f t="shared" si="30"/>
        <v>2.8571428571428571E-2</v>
      </c>
      <c r="J54" s="13">
        <f t="shared" si="31"/>
        <v>-4.5551081330547329E-14</v>
      </c>
      <c r="K54" s="13">
        <f t="shared" si="32"/>
        <v>0</v>
      </c>
      <c r="L54" s="13">
        <f t="shared" si="33"/>
        <v>-17921122984.731483</v>
      </c>
      <c r="M54" s="13">
        <f t="shared" si="34"/>
        <v>17921122984.731483</v>
      </c>
      <c r="N54" s="13">
        <f t="shared" si="35"/>
        <v>0</v>
      </c>
      <c r="O54" s="13">
        <f t="shared" si="36"/>
        <v>0</v>
      </c>
      <c r="P54" s="13">
        <f t="shared" si="37"/>
        <v>-7.1138438538881804E-21</v>
      </c>
      <c r="Q54" s="13">
        <f t="shared" si="38"/>
        <v>7.1138438538881789E-21</v>
      </c>
      <c r="R54" s="13">
        <f t="shared" si="39"/>
        <v>0</v>
      </c>
      <c r="S54" s="13">
        <f t="shared" si="40"/>
        <v>0</v>
      </c>
      <c r="T54" s="13">
        <f t="shared" si="41"/>
        <v>4.944785136389662E-8</v>
      </c>
      <c r="U54" s="13">
        <f t="shared" si="42"/>
        <v>0</v>
      </c>
      <c r="V54" s="13">
        <f t="shared" si="43"/>
        <v>-4.944785136389662E-8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7.3366400725622535E-13</v>
      </c>
      <c r="E55" s="13">
        <f t="shared" si="26"/>
        <v>1363021751250.7183</v>
      </c>
      <c r="F55" s="13">
        <f t="shared" si="27"/>
        <v>-2.7777777777777776E-2</v>
      </c>
      <c r="G55" s="13">
        <f t="shared" si="28"/>
        <v>2.0379555757117371E-14</v>
      </c>
      <c r="H55" s="13">
        <f t="shared" si="29"/>
        <v>0</v>
      </c>
      <c r="I55" s="13">
        <f t="shared" si="30"/>
        <v>2.7777777777777776E-2</v>
      </c>
      <c r="J55" s="13">
        <f t="shared" si="31"/>
        <v>-2.0379555757117371E-14</v>
      </c>
      <c r="K55" s="13">
        <f t="shared" si="32"/>
        <v>0</v>
      </c>
      <c r="L55" s="13">
        <f t="shared" si="33"/>
        <v>-37861715312.519951</v>
      </c>
      <c r="M55" s="13">
        <f t="shared" si="34"/>
        <v>37861715312.519951</v>
      </c>
      <c r="N55" s="13">
        <f t="shared" si="35"/>
        <v>0</v>
      </c>
      <c r="O55" s="13">
        <f t="shared" si="36"/>
        <v>0</v>
      </c>
      <c r="P55" s="13">
        <f t="shared" si="37"/>
        <v>-2.0340273179724978E-21</v>
      </c>
      <c r="Q55" s="13">
        <f t="shared" si="38"/>
        <v>2.0340273179724974E-21</v>
      </c>
      <c r="R55" s="13">
        <f t="shared" si="39"/>
        <v>0</v>
      </c>
      <c r="S55" s="13">
        <f t="shared" si="40"/>
        <v>0</v>
      </c>
      <c r="T55" s="13">
        <f t="shared" si="41"/>
        <v>3.1601310822472121E-8</v>
      </c>
      <c r="U55" s="13">
        <f t="shared" si="42"/>
        <v>0</v>
      </c>
      <c r="V55" s="13">
        <f t="shared" si="43"/>
        <v>-3.1601310822472121E-8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3.3761963167541097E-13</v>
      </c>
      <c r="E56" s="13">
        <f t="shared" si="26"/>
        <v>2961913070746.4443</v>
      </c>
      <c r="F56" s="13">
        <f t="shared" si="27"/>
        <v>-2.7027027027027029E-2</v>
      </c>
      <c r="G56" s="13">
        <f t="shared" si="28"/>
        <v>9.1248549101462421E-15</v>
      </c>
      <c r="H56" s="13">
        <f t="shared" si="29"/>
        <v>0</v>
      </c>
      <c r="I56" s="13">
        <f t="shared" si="30"/>
        <v>2.7027027027027029E-2</v>
      </c>
      <c r="J56" s="13">
        <f t="shared" si="31"/>
        <v>-9.1248549101462421E-15</v>
      </c>
      <c r="K56" s="13">
        <f t="shared" si="32"/>
        <v>0</v>
      </c>
      <c r="L56" s="13">
        <f t="shared" si="33"/>
        <v>-80051704614.768768</v>
      </c>
      <c r="M56" s="13">
        <f t="shared" si="34"/>
        <v>80051704614.768768</v>
      </c>
      <c r="N56" s="13">
        <f t="shared" si="35"/>
        <v>0</v>
      </c>
      <c r="O56" s="13">
        <f t="shared" si="36"/>
        <v>0</v>
      </c>
      <c r="P56" s="13">
        <f t="shared" si="37"/>
        <v>-5.8202879008486341E-22</v>
      </c>
      <c r="Q56" s="13">
        <f t="shared" si="38"/>
        <v>5.8202879008486341E-22</v>
      </c>
      <c r="R56" s="13">
        <f t="shared" si="39"/>
        <v>0</v>
      </c>
      <c r="S56" s="13">
        <f t="shared" si="40"/>
        <v>0</v>
      </c>
      <c r="T56" s="13">
        <f t="shared" si="41"/>
        <v>2.0195863303990828E-8</v>
      </c>
      <c r="U56" s="13">
        <f t="shared" si="42"/>
        <v>0</v>
      </c>
      <c r="V56" s="13">
        <f t="shared" si="43"/>
        <v>-2.0195863303990828E-8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1.5536678174922494E-13</v>
      </c>
      <c r="E57" s="13">
        <f t="shared" si="26"/>
        <v>6436382273876.8193</v>
      </c>
      <c r="F57" s="13">
        <f t="shared" si="27"/>
        <v>-2.6315789473684209E-2</v>
      </c>
      <c r="G57" s="13">
        <f t="shared" si="28"/>
        <v>4.0885995197164458E-15</v>
      </c>
      <c r="H57" s="13">
        <f t="shared" si="29"/>
        <v>0</v>
      </c>
      <c r="I57" s="13">
        <f t="shared" si="30"/>
        <v>2.6315789473684209E-2</v>
      </c>
      <c r="J57" s="13">
        <f t="shared" si="31"/>
        <v>-4.0885995197164458E-15</v>
      </c>
      <c r="K57" s="13">
        <f t="shared" si="32"/>
        <v>0</v>
      </c>
      <c r="L57" s="13">
        <f t="shared" si="33"/>
        <v>-169378480891.49527</v>
      </c>
      <c r="M57" s="13">
        <f t="shared" si="34"/>
        <v>169378480891.49527</v>
      </c>
      <c r="N57" s="13">
        <f t="shared" si="35"/>
        <v>0</v>
      </c>
      <c r="O57" s="13">
        <f t="shared" si="36"/>
        <v>0</v>
      </c>
      <c r="P57" s="13">
        <f t="shared" si="37"/>
        <v>-1.6666695636426322E-22</v>
      </c>
      <c r="Q57" s="13">
        <f t="shared" si="38"/>
        <v>1.6666695636426319E-22</v>
      </c>
      <c r="R57" s="13">
        <f t="shared" si="39"/>
        <v>0</v>
      </c>
      <c r="S57" s="13">
        <f t="shared" si="40"/>
        <v>0</v>
      </c>
      <c r="T57" s="13">
        <f t="shared" si="41"/>
        <v>1.290682724964856E-8</v>
      </c>
      <c r="U57" s="13">
        <f t="shared" si="42"/>
        <v>0</v>
      </c>
      <c r="V57" s="13">
        <f t="shared" si="43"/>
        <v>-1.290682724964856E-8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7.1497136441160752E-14</v>
      </c>
      <c r="E58" s="13">
        <f t="shared" si="26"/>
        <v>13986574145147.191</v>
      </c>
      <c r="F58" s="13">
        <f t="shared" si="27"/>
        <v>-2.564102564102564E-2</v>
      </c>
      <c r="G58" s="13">
        <f t="shared" si="28"/>
        <v>1.8332599087477115E-15</v>
      </c>
      <c r="H58" s="13">
        <f t="shared" si="29"/>
        <v>0</v>
      </c>
      <c r="I58" s="13">
        <f t="shared" si="30"/>
        <v>2.564102564102564E-2</v>
      </c>
      <c r="J58" s="13">
        <f t="shared" si="31"/>
        <v>-1.8332599087477115E-15</v>
      </c>
      <c r="K58" s="13">
        <f t="shared" si="32"/>
        <v>0</v>
      </c>
      <c r="L58" s="13">
        <f t="shared" si="33"/>
        <v>-358630106285.82538</v>
      </c>
      <c r="M58" s="13">
        <f t="shared" si="34"/>
        <v>358630106285.82538</v>
      </c>
      <c r="N58" s="13">
        <f t="shared" si="35"/>
        <v>0</v>
      </c>
      <c r="O58" s="13">
        <f t="shared" si="36"/>
        <v>0</v>
      </c>
      <c r="P58" s="13">
        <f t="shared" si="37"/>
        <v>-4.7759019662660515E-23</v>
      </c>
      <c r="Q58" s="13">
        <f t="shared" si="38"/>
        <v>4.7759019662660503E-23</v>
      </c>
      <c r="R58" s="13">
        <f t="shared" si="39"/>
        <v>0</v>
      </c>
      <c r="S58" s="13">
        <f t="shared" si="40"/>
        <v>0</v>
      </c>
      <c r="T58" s="13">
        <f t="shared" si="41"/>
        <v>8.2485268417916275E-9</v>
      </c>
      <c r="U58" s="13">
        <f t="shared" si="42"/>
        <v>0</v>
      </c>
      <c r="V58" s="13">
        <f t="shared" si="43"/>
        <v>-8.2485268417916275E-9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3.2901759705217525E-14</v>
      </c>
      <c r="E59" s="13">
        <f t="shared" si="26"/>
        <v>30393511136166.406</v>
      </c>
      <c r="F59" s="13">
        <f t="shared" si="27"/>
        <v>-2.5000000000000001E-2</v>
      </c>
      <c r="G59" s="13">
        <f t="shared" si="28"/>
        <v>8.2254399263043817E-16</v>
      </c>
      <c r="H59" s="13">
        <f t="shared" si="29"/>
        <v>0</v>
      </c>
      <c r="I59" s="13">
        <f t="shared" si="30"/>
        <v>2.5000000000000001E-2</v>
      </c>
      <c r="J59" s="13">
        <f t="shared" si="31"/>
        <v>-8.2254399263043817E-16</v>
      </c>
      <c r="K59" s="13">
        <f t="shared" si="32"/>
        <v>0</v>
      </c>
      <c r="L59" s="13">
        <f t="shared" si="33"/>
        <v>-759837778404.16016</v>
      </c>
      <c r="M59" s="13">
        <f t="shared" si="34"/>
        <v>759837778404.16016</v>
      </c>
      <c r="N59" s="13">
        <f t="shared" si="35"/>
        <v>0</v>
      </c>
      <c r="O59" s="13">
        <f t="shared" si="36"/>
        <v>0</v>
      </c>
      <c r="P59" s="13">
        <f t="shared" si="37"/>
        <v>-1.3694523598414008E-23</v>
      </c>
      <c r="Q59" s="13">
        <f t="shared" si="38"/>
        <v>1.3694523598414005E-23</v>
      </c>
      <c r="R59" s="13">
        <f t="shared" si="39"/>
        <v>0</v>
      </c>
      <c r="S59" s="13">
        <f t="shared" si="40"/>
        <v>0</v>
      </c>
      <c r="T59" s="13">
        <f t="shared" si="41"/>
        <v>5.271487207734321E-9</v>
      </c>
      <c r="U59" s="13">
        <f t="shared" si="42"/>
        <v>0</v>
      </c>
      <c r="V59" s="13">
        <f t="shared" si="43"/>
        <v>-5.271487207734321E-9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1.5140827249644476E-14</v>
      </c>
      <c r="E60" s="13">
        <f t="shared" si="26"/>
        <v>66046589364757.547</v>
      </c>
      <c r="F60" s="13">
        <f t="shared" si="27"/>
        <v>-2.4390243902439025E-2</v>
      </c>
      <c r="G60" s="13">
        <f t="shared" si="28"/>
        <v>3.6928846950352379E-16</v>
      </c>
      <c r="H60" s="13">
        <f t="shared" si="29"/>
        <v>0</v>
      </c>
      <c r="I60" s="13">
        <f t="shared" si="30"/>
        <v>2.4390243902439025E-2</v>
      </c>
      <c r="J60" s="13">
        <f t="shared" si="31"/>
        <v>-3.6928846950352379E-16</v>
      </c>
      <c r="K60" s="13">
        <f t="shared" si="32"/>
        <v>0</v>
      </c>
      <c r="L60" s="13">
        <f t="shared" si="33"/>
        <v>-1610892423530.6716</v>
      </c>
      <c r="M60" s="13">
        <f t="shared" si="34"/>
        <v>1610892423530.6716</v>
      </c>
      <c r="N60" s="13">
        <f t="shared" si="35"/>
        <v>0</v>
      </c>
      <c r="O60" s="13">
        <f t="shared" si="36"/>
        <v>0</v>
      </c>
      <c r="P60" s="13">
        <f t="shared" si="37"/>
        <v>-3.9292528134370331E-24</v>
      </c>
      <c r="Q60" s="13">
        <f t="shared" si="38"/>
        <v>3.9292528134370331E-24</v>
      </c>
      <c r="R60" s="13">
        <f t="shared" si="39"/>
        <v>0</v>
      </c>
      <c r="S60" s="13">
        <f t="shared" si="40"/>
        <v>0</v>
      </c>
      <c r="T60" s="13">
        <f t="shared" si="41"/>
        <v>3.3689132542164232E-9</v>
      </c>
      <c r="U60" s="13">
        <f t="shared" si="42"/>
        <v>0</v>
      </c>
      <c r="V60" s="13">
        <f t="shared" si="43"/>
        <v>-3.3689132542164232E-9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6.9675498167115752E-15</v>
      </c>
      <c r="E61" s="13">
        <f t="shared" si="26"/>
        <v>143522475806561.62</v>
      </c>
      <c r="F61" s="13">
        <f t="shared" si="27"/>
        <v>-2.3809523809523808E-2</v>
      </c>
      <c r="G61" s="13">
        <f t="shared" si="28"/>
        <v>1.6589404325503751E-16</v>
      </c>
      <c r="H61" s="13">
        <f t="shared" si="29"/>
        <v>0</v>
      </c>
      <c r="I61" s="13">
        <f t="shared" si="30"/>
        <v>2.3809523809523808E-2</v>
      </c>
      <c r="J61" s="13">
        <f t="shared" si="31"/>
        <v>-1.6589404325503751E-16</v>
      </c>
      <c r="K61" s="13">
        <f t="shared" si="32"/>
        <v>0</v>
      </c>
      <c r="L61" s="13">
        <f t="shared" si="33"/>
        <v>-3417201804918.1338</v>
      </c>
      <c r="M61" s="13">
        <f t="shared" si="34"/>
        <v>3417201804918.1338</v>
      </c>
      <c r="N61" s="13">
        <f t="shared" si="35"/>
        <v>0</v>
      </c>
      <c r="O61" s="13">
        <f t="shared" si="36"/>
        <v>0</v>
      </c>
      <c r="P61" s="13">
        <f t="shared" si="37"/>
        <v>-1.1280580487747283E-24</v>
      </c>
      <c r="Q61" s="13">
        <f t="shared" si="38"/>
        <v>1.128058048774728E-24</v>
      </c>
      <c r="R61" s="13">
        <f t="shared" si="39"/>
        <v>0</v>
      </c>
      <c r="S61" s="13">
        <f t="shared" si="40"/>
        <v>0</v>
      </c>
      <c r="T61" s="13">
        <f t="shared" si="41"/>
        <v>2.1530119128820087E-9</v>
      </c>
      <c r="U61" s="13">
        <f t="shared" si="42"/>
        <v>0</v>
      </c>
      <c r="V61" s="13">
        <f t="shared" si="43"/>
        <v>-2.1530119128820087E-9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3.2063472918560049E-15</v>
      </c>
      <c r="E62" s="13">
        <f t="shared" si="26"/>
        <v>311881374341438.44</v>
      </c>
      <c r="F62" s="13">
        <f t="shared" si="27"/>
        <v>-2.3255813953488372E-2</v>
      </c>
      <c r="G62" s="13">
        <f t="shared" si="28"/>
        <v>7.4566216089674535E-17</v>
      </c>
      <c r="H62" s="13">
        <f t="shared" si="29"/>
        <v>0</v>
      </c>
      <c r="I62" s="13">
        <f t="shared" si="30"/>
        <v>2.3255813953488372E-2</v>
      </c>
      <c r="J62" s="13">
        <f t="shared" si="31"/>
        <v>-7.4566216089674535E-17</v>
      </c>
      <c r="K62" s="13">
        <f t="shared" si="32"/>
        <v>0</v>
      </c>
      <c r="L62" s="13">
        <f t="shared" si="33"/>
        <v>-7253055217242.7549</v>
      </c>
      <c r="M62" s="13">
        <f t="shared" si="34"/>
        <v>7253055217242.7549</v>
      </c>
      <c r="N62" s="13">
        <f t="shared" si="35"/>
        <v>0</v>
      </c>
      <c r="O62" s="13">
        <f t="shared" si="36"/>
        <v>0</v>
      </c>
      <c r="P62" s="13">
        <f t="shared" si="37"/>
        <v>-3.2404042483412761E-25</v>
      </c>
      <c r="Q62" s="13">
        <f t="shared" si="38"/>
        <v>3.2404042483412761E-25</v>
      </c>
      <c r="R62" s="13">
        <f t="shared" si="39"/>
        <v>0</v>
      </c>
      <c r="S62" s="13">
        <f t="shared" si="40"/>
        <v>0</v>
      </c>
      <c r="T62" s="13">
        <f t="shared" si="41"/>
        <v>1.3759510650256158E-9</v>
      </c>
      <c r="U62" s="13">
        <f t="shared" si="42"/>
        <v>0</v>
      </c>
      <c r="V62" s="13">
        <f t="shared" si="43"/>
        <v>-1.3759510650256158E-9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1.475506200376835E-15</v>
      </c>
      <c r="E63" s="13">
        <f t="shared" si="26"/>
        <v>677733512569860</v>
      </c>
      <c r="F63" s="13">
        <f t="shared" si="27"/>
        <v>-2.2727272727272728E-2</v>
      </c>
      <c r="G63" s="13">
        <f t="shared" si="28"/>
        <v>3.3534231826746249E-17</v>
      </c>
      <c r="H63" s="13">
        <f t="shared" si="29"/>
        <v>0</v>
      </c>
      <c r="I63" s="13">
        <f t="shared" si="30"/>
        <v>2.2727272727272728E-2</v>
      </c>
      <c r="J63" s="13">
        <f t="shared" si="31"/>
        <v>-3.3534231826746249E-17</v>
      </c>
      <c r="K63" s="13">
        <f t="shared" si="32"/>
        <v>0</v>
      </c>
      <c r="L63" s="13">
        <f t="shared" si="33"/>
        <v>-15403034376587.729</v>
      </c>
      <c r="M63" s="13">
        <f t="shared" si="34"/>
        <v>15403034376587.729</v>
      </c>
      <c r="N63" s="13">
        <f t="shared" si="35"/>
        <v>0</v>
      </c>
      <c r="O63" s="13">
        <f t="shared" si="36"/>
        <v>0</v>
      </c>
      <c r="P63" s="13">
        <f t="shared" si="37"/>
        <v>-9.3132633033756787E-26</v>
      </c>
      <c r="Q63" s="13">
        <f t="shared" si="38"/>
        <v>9.3132633033756787E-26</v>
      </c>
      <c r="R63" s="13">
        <f t="shared" si="39"/>
        <v>0</v>
      </c>
      <c r="S63" s="13">
        <f t="shared" si="40"/>
        <v>0</v>
      </c>
      <c r="T63" s="13">
        <f t="shared" si="41"/>
        <v>8.79345427678168E-10</v>
      </c>
      <c r="U63" s="13">
        <f t="shared" si="42"/>
        <v>0</v>
      </c>
      <c r="V63" s="13">
        <f t="shared" si="43"/>
        <v>-8.79345427678168E-10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6.7900272465190506E-16</v>
      </c>
      <c r="E64" s="13">
        <f t="shared" si="26"/>
        <v>1472748140315130.7</v>
      </c>
      <c r="F64" s="13">
        <f t="shared" si="27"/>
        <v>-2.2222222222222223E-2</v>
      </c>
      <c r="G64" s="13">
        <f t="shared" si="28"/>
        <v>1.5088949436709002E-17</v>
      </c>
      <c r="H64" s="13">
        <f t="shared" si="29"/>
        <v>0</v>
      </c>
      <c r="I64" s="13">
        <f t="shared" si="30"/>
        <v>2.2222222222222223E-2</v>
      </c>
      <c r="J64" s="13">
        <f t="shared" si="31"/>
        <v>-1.5088949436709002E-17</v>
      </c>
      <c r="K64" s="13">
        <f t="shared" si="32"/>
        <v>0</v>
      </c>
      <c r="L64" s="13">
        <f t="shared" si="33"/>
        <v>-32727736451447.348</v>
      </c>
      <c r="M64" s="13">
        <f t="shared" si="34"/>
        <v>32727736451447.348</v>
      </c>
      <c r="N64" s="13">
        <f t="shared" si="35"/>
        <v>0</v>
      </c>
      <c r="O64" s="13">
        <f t="shared" si="36"/>
        <v>0</v>
      </c>
      <c r="P64" s="13">
        <f t="shared" si="37"/>
        <v>-2.678113345270915E-26</v>
      </c>
      <c r="Q64" s="13">
        <f t="shared" si="38"/>
        <v>2.678113345270915E-26</v>
      </c>
      <c r="R64" s="13">
        <f t="shared" si="39"/>
        <v>0</v>
      </c>
      <c r="S64" s="13">
        <f t="shared" si="40"/>
        <v>0</v>
      </c>
      <c r="T64" s="13">
        <f t="shared" si="41"/>
        <v>5.6197371848913031E-10</v>
      </c>
      <c r="U64" s="13">
        <f t="shared" si="42"/>
        <v>0</v>
      </c>
      <c r="V64" s="13">
        <f t="shared" si="43"/>
        <v>-5.6197371848913031E-10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3.1246544404012648E-16</v>
      </c>
      <c r="E65" s="13">
        <f t="shared" si="26"/>
        <v>3200353892162171.5</v>
      </c>
      <c r="F65" s="13">
        <f t="shared" si="27"/>
        <v>-2.1739130434782608E-2</v>
      </c>
      <c r="G65" s="13">
        <f t="shared" si="28"/>
        <v>6.7927270443505759E-18</v>
      </c>
      <c r="H65" s="13">
        <f t="shared" si="29"/>
        <v>0</v>
      </c>
      <c r="I65" s="13">
        <f t="shared" si="30"/>
        <v>2.1739130434782608E-2</v>
      </c>
      <c r="J65" s="13">
        <f t="shared" si="31"/>
        <v>-6.7927270443505759E-18</v>
      </c>
      <c r="K65" s="13">
        <f t="shared" si="32"/>
        <v>0</v>
      </c>
      <c r="L65" s="13">
        <f t="shared" si="33"/>
        <v>-69572910699177.633</v>
      </c>
      <c r="M65" s="13">
        <f t="shared" si="34"/>
        <v>69572910699177.633</v>
      </c>
      <c r="N65" s="13">
        <f t="shared" si="35"/>
        <v>0</v>
      </c>
      <c r="O65" s="13">
        <f t="shared" si="36"/>
        <v>0</v>
      </c>
      <c r="P65" s="13">
        <f t="shared" si="37"/>
        <v>-7.7049627809807262E-27</v>
      </c>
      <c r="Q65" s="13">
        <f t="shared" si="38"/>
        <v>7.7049627809807248E-27</v>
      </c>
      <c r="R65" s="13">
        <f t="shared" si="39"/>
        <v>0</v>
      </c>
      <c r="S65" s="13">
        <f t="shared" si="40"/>
        <v>0</v>
      </c>
      <c r="T65" s="13">
        <f t="shared" si="41"/>
        <v>3.5914719879570907E-10</v>
      </c>
      <c r="U65" s="13">
        <f t="shared" si="42"/>
        <v>0</v>
      </c>
      <c r="V65" s="13">
        <f t="shared" si="43"/>
        <v>-3.5914719879570907E-10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1.4379125469525491E-16</v>
      </c>
      <c r="E66" s="13">
        <f t="shared" si="26"/>
        <v>6954525865424554</v>
      </c>
      <c r="F66" s="13">
        <f t="shared" si="27"/>
        <v>-2.1276595744680851E-2</v>
      </c>
      <c r="G66" s="13">
        <f t="shared" si="28"/>
        <v>3.0593883977713808E-18</v>
      </c>
      <c r="H66" s="13">
        <f t="shared" si="29"/>
        <v>0</v>
      </c>
      <c r="I66" s="13">
        <f t="shared" si="30"/>
        <v>2.1276595744680851E-2</v>
      </c>
      <c r="J66" s="13">
        <f t="shared" si="31"/>
        <v>-3.0593883977713808E-18</v>
      </c>
      <c r="K66" s="13">
        <f t="shared" si="32"/>
        <v>0</v>
      </c>
      <c r="L66" s="13">
        <f t="shared" si="33"/>
        <v>-147968635434564.97</v>
      </c>
      <c r="M66" s="13">
        <f t="shared" si="34"/>
        <v>147968635434564.97</v>
      </c>
      <c r="N66" s="13">
        <f t="shared" si="35"/>
        <v>0</v>
      </c>
      <c r="O66" s="13">
        <f t="shared" si="36"/>
        <v>0</v>
      </c>
      <c r="P66" s="13">
        <f t="shared" si="37"/>
        <v>-2.217774718361553E-27</v>
      </c>
      <c r="Q66" s="13">
        <f t="shared" si="38"/>
        <v>2.2177747183615526E-27</v>
      </c>
      <c r="R66" s="13">
        <f t="shared" si="39"/>
        <v>0</v>
      </c>
      <c r="S66" s="13">
        <f t="shared" si="40"/>
        <v>0</v>
      </c>
      <c r="T66" s="13">
        <f t="shared" si="41"/>
        <v>2.2952444623710778E-10</v>
      </c>
      <c r="U66" s="13">
        <f t="shared" si="42"/>
        <v>0</v>
      </c>
      <c r="V66" s="13">
        <f t="shared" si="43"/>
        <v>-2.2952444623710778E-10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6.617027681365137E-17</v>
      </c>
      <c r="E67" s="13">
        <f t="shared" si="26"/>
        <v>1.5112525565159692E+16</v>
      </c>
      <c r="F67" s="13">
        <f t="shared" si="27"/>
        <v>-2.0833333333333332E-2</v>
      </c>
      <c r="G67" s="13">
        <f t="shared" si="28"/>
        <v>1.3785474336177369E-18</v>
      </c>
      <c r="H67" s="13">
        <f t="shared" si="29"/>
        <v>0</v>
      </c>
      <c r="I67" s="13">
        <f t="shared" si="30"/>
        <v>2.0833333333333332E-2</v>
      </c>
      <c r="J67" s="13">
        <f t="shared" si="31"/>
        <v>-1.3785474336177369E-18</v>
      </c>
      <c r="K67" s="13">
        <f t="shared" si="32"/>
        <v>0</v>
      </c>
      <c r="L67" s="13">
        <f t="shared" si="33"/>
        <v>-314844282607493.56</v>
      </c>
      <c r="M67" s="13">
        <f t="shared" si="34"/>
        <v>314844282607493.56</v>
      </c>
      <c r="N67" s="13">
        <f t="shared" si="35"/>
        <v>0</v>
      </c>
      <c r="O67" s="13">
        <f t="shared" si="36"/>
        <v>0</v>
      </c>
      <c r="P67" s="13">
        <f t="shared" si="37"/>
        <v>-6.3864712056224835E-28</v>
      </c>
      <c r="Q67" s="13">
        <f t="shared" si="38"/>
        <v>6.3864712056224827E-28</v>
      </c>
      <c r="R67" s="13">
        <f t="shared" si="39"/>
        <v>0</v>
      </c>
      <c r="S67" s="13">
        <f t="shared" si="40"/>
        <v>0</v>
      </c>
      <c r="T67" s="13">
        <f t="shared" si="41"/>
        <v>1.4668489816962078E-10</v>
      </c>
      <c r="U67" s="13">
        <f t="shared" si="42"/>
        <v>0</v>
      </c>
      <c r="V67" s="13">
        <f t="shared" si="43"/>
        <v>-1.4668489816962078E-10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3.0450429985292696E-17</v>
      </c>
      <c r="E68" s="13">
        <f t="shared" si="26"/>
        <v>3.2840258757692148E+16</v>
      </c>
      <c r="F68" s="13">
        <f t="shared" si="27"/>
        <v>-2.0408163265306121E-2</v>
      </c>
      <c r="G68" s="13">
        <f t="shared" si="28"/>
        <v>6.2143734663862638E-19</v>
      </c>
      <c r="H68" s="13">
        <f t="shared" si="29"/>
        <v>0</v>
      </c>
      <c r="I68" s="13">
        <f t="shared" si="30"/>
        <v>2.0408163265306121E-2</v>
      </c>
      <c r="J68" s="13">
        <f t="shared" si="31"/>
        <v>-6.2143734663862638E-19</v>
      </c>
      <c r="K68" s="13">
        <f t="shared" si="32"/>
        <v>0</v>
      </c>
      <c r="L68" s="13">
        <f t="shared" si="33"/>
        <v>-670209362401880.5</v>
      </c>
      <c r="M68" s="13">
        <f t="shared" si="34"/>
        <v>670209362401880.5</v>
      </c>
      <c r="N68" s="13">
        <f t="shared" si="35"/>
        <v>0</v>
      </c>
      <c r="O68" s="13">
        <f t="shared" si="36"/>
        <v>0</v>
      </c>
      <c r="P68" s="13">
        <f t="shared" si="37"/>
        <v>-1.8398949409269937E-28</v>
      </c>
      <c r="Q68" s="13">
        <f t="shared" si="38"/>
        <v>1.8398949409269933E-28</v>
      </c>
      <c r="R68" s="13">
        <f t="shared" si="39"/>
        <v>0</v>
      </c>
      <c r="S68" s="13">
        <f t="shared" si="40"/>
        <v>0</v>
      </c>
      <c r="T68" s="13">
        <f t="shared" si="41"/>
        <v>9.374364852779575E-11</v>
      </c>
      <c r="U68" s="13">
        <f t="shared" si="42"/>
        <v>0</v>
      </c>
      <c r="V68" s="13">
        <f t="shared" si="43"/>
        <v>-9.374364852779575E-11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1.4012767226295159E-17</v>
      </c>
      <c r="E69" s="13">
        <f t="shared" si="26"/>
        <v>7.1363491867865016E+16</v>
      </c>
      <c r="F69" s="13">
        <f t="shared" si="27"/>
        <v>-0.02</v>
      </c>
      <c r="G69" s="13">
        <f t="shared" si="28"/>
        <v>2.802553445259032E-19</v>
      </c>
      <c r="H69" s="13">
        <f t="shared" si="29"/>
        <v>0</v>
      </c>
      <c r="I69" s="13">
        <f t="shared" si="30"/>
        <v>0.02</v>
      </c>
      <c r="J69" s="13">
        <f t="shared" si="31"/>
        <v>-2.802553445259032E-19</v>
      </c>
      <c r="K69" s="13">
        <f t="shared" si="32"/>
        <v>0</v>
      </c>
      <c r="L69" s="13">
        <f t="shared" si="33"/>
        <v>-1427269837357300.2</v>
      </c>
      <c r="M69" s="13">
        <f t="shared" si="34"/>
        <v>1427269837357300.2</v>
      </c>
      <c r="N69" s="13">
        <f t="shared" si="35"/>
        <v>0</v>
      </c>
      <c r="O69" s="13">
        <f t="shared" si="36"/>
        <v>0</v>
      </c>
      <c r="P69" s="13">
        <f t="shared" si="37"/>
        <v>-5.3028093139258784E-29</v>
      </c>
      <c r="Q69" s="13">
        <f t="shared" si="38"/>
        <v>5.3028093139258773E-29</v>
      </c>
      <c r="R69" s="13">
        <f t="shared" si="39"/>
        <v>0</v>
      </c>
      <c r="S69" s="13">
        <f t="shared" si="40"/>
        <v>0</v>
      </c>
      <c r="T69" s="13">
        <f t="shared" si="41"/>
        <v>5.990985882393235E-11</v>
      </c>
      <c r="U69" s="13">
        <f t="shared" si="42"/>
        <v>0</v>
      </c>
      <c r="V69" s="13">
        <f t="shared" si="43"/>
        <v>-5.990985882393235E-11</v>
      </c>
      <c r="W69" s="13">
        <f t="shared" si="44"/>
        <v>0</v>
      </c>
      <c r="X69" s="53"/>
    </row>
  </sheetData>
  <conditionalFormatting sqref="B11">
    <cfRule type="cellIs" dxfId="53" priority="4" operator="equal">
      <formula>"---"</formula>
    </cfRule>
    <cfRule type="expression" dxfId="52" priority="5">
      <formula>IF(Leiterort_x1&lt;$C$6,TRUE,FALSE)</formula>
    </cfRule>
    <cfRule type="expression" dxfId="51" priority="6">
      <formula>IF(Leiterort_x1&gt;$C$6,TRUE,FALSE)</formula>
    </cfRule>
  </conditionalFormatting>
  <conditionalFormatting sqref="F11">
    <cfRule type="cellIs" dxfId="50" priority="1" operator="equal">
      <formula>"---"</formula>
    </cfRule>
    <cfRule type="expression" dxfId="49" priority="2">
      <formula>IF(Leiterort_x1&lt;$C$6,TRUE,FALSE)</formula>
    </cfRule>
    <cfRule type="expression" dxfId="48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3.2458499999999999</v>
      </c>
      <c r="C8" s="26">
        <f>'Kraft-Leiter'!O12</f>
        <v>1.5</v>
      </c>
      <c r="E8" s="4" t="s">
        <v>70</v>
      </c>
      <c r="F8" s="6">
        <f>-Leiterort_x1</f>
        <v>-3.2458499999999999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0.6368369265342716</v>
      </c>
      <c r="C10" s="1"/>
      <c r="E10" s="4" t="s">
        <v>9</v>
      </c>
      <c r="F10" s="12">
        <f>ATANH(2*KoorK_a*Leiterort_x2/(Leiterort_x2*Leiterort_x2+Leiterort_y2*Leiterort_y2+KoorK_a*KoorK_a))</f>
        <v>-0.63683692653427149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4.7679493720023913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2.176837385640874E-2</v>
      </c>
      <c r="U16" s="20">
        <f t="shared" ref="U16:W16" si="0">SUM(U20:U69)</f>
        <v>0</v>
      </c>
      <c r="V16" s="21">
        <f t="shared" si="0"/>
        <v>-2.176837385640874E-2</v>
      </c>
      <c r="W16" s="20">
        <f t="shared" si="0"/>
        <v>0</v>
      </c>
      <c r="X16" s="20">
        <f>SQRT(V16*V16+W16*W16)</f>
        <v>2.176837385640874E-2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0.52896292929084232</v>
      </c>
      <c r="E20" s="13">
        <f t="shared" ref="E20:E51" si="4">EXP($A20*Leiter_u1)</f>
        <v>1.8904916481399872</v>
      </c>
      <c r="F20" s="13">
        <f t="shared" ref="F20:F51" si="5">-Strom_1/$A20</f>
        <v>-1</v>
      </c>
      <c r="G20" s="13">
        <f t="shared" ref="G20:G51" si="6">Strom_1/$A20*COS($A20*Leiter_v1)/EXP($A20*Leiter_u1)</f>
        <v>0.52896292929084232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-0.52896292929084243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-1.3615287188491445</v>
      </c>
      <c r="M20" s="13">
        <f t="shared" ref="M20:M51" si="12">F20+G20*EXP(2*$A20*Leiter_u1)+I20+J20</f>
        <v>1.3615287188491445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-0.16201431741684763</v>
      </c>
      <c r="Q20" s="13">
        <f t="shared" ref="Q20:Q51" si="16">(M20+P20)*((Perm_mü1-1)/(Perm_mü1+1)*EXP(-2*$A20*Körper_u1))</f>
        <v>0.16201431741684763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2.9955253718780082E-2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-2.9955253718780082E-2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0.27980178056394867</v>
      </c>
      <c r="E21" s="13">
        <f t="shared" si="4"/>
        <v>3.5739586716870448</v>
      </c>
      <c r="F21" s="13">
        <f t="shared" si="5"/>
        <v>-0.5</v>
      </c>
      <c r="G21" s="13">
        <f t="shared" si="6"/>
        <v>0.13990089028197433</v>
      </c>
      <c r="H21" s="13">
        <f t="shared" si="7"/>
        <v>0</v>
      </c>
      <c r="I21" s="13">
        <f t="shared" si="8"/>
        <v>0.5</v>
      </c>
      <c r="J21" s="13">
        <f t="shared" si="9"/>
        <v>-0.13990089028197436</v>
      </c>
      <c r="K21" s="13">
        <f t="shared" si="10"/>
        <v>0</v>
      </c>
      <c r="L21" s="13">
        <f t="shared" si="11"/>
        <v>-1.6470784455615475</v>
      </c>
      <c r="M21" s="13">
        <f t="shared" si="12"/>
        <v>1.6470784455615481</v>
      </c>
      <c r="N21" s="13">
        <f t="shared" si="13"/>
        <v>0</v>
      </c>
      <c r="O21" s="13">
        <f t="shared" si="14"/>
        <v>0</v>
      </c>
      <c r="P21" s="13">
        <f t="shared" si="15"/>
        <v>-2.9567362218798247E-2</v>
      </c>
      <c r="Q21" s="13">
        <f t="shared" si="16"/>
        <v>2.9567362218798254E-2</v>
      </c>
      <c r="R21" s="13">
        <f t="shared" si="17"/>
        <v>0</v>
      </c>
      <c r="S21" s="13">
        <f t="shared" si="18"/>
        <v>0</v>
      </c>
      <c r="T21" s="13">
        <f t="shared" si="19"/>
        <v>5.5324241465464948E-3</v>
      </c>
      <c r="U21" s="13">
        <f t="shared" si="20"/>
        <v>0</v>
      </c>
      <c r="V21" s="13">
        <f t="shared" si="21"/>
        <v>-5.5324241465464948E-3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0.14800476946789978</v>
      </c>
      <c r="E22" s="13">
        <f t="shared" si="4"/>
        <v>6.7565390196218393</v>
      </c>
      <c r="F22" s="13">
        <f t="shared" si="5"/>
        <v>-0.33333333333333331</v>
      </c>
      <c r="G22" s="13">
        <f t="shared" si="6"/>
        <v>4.9334923155966597E-2</v>
      </c>
      <c r="H22" s="13">
        <f t="shared" si="7"/>
        <v>0</v>
      </c>
      <c r="I22" s="13">
        <f t="shared" si="8"/>
        <v>0.33333333333333331</v>
      </c>
      <c r="J22" s="13">
        <f t="shared" si="9"/>
        <v>-4.9334923155966603E-2</v>
      </c>
      <c r="K22" s="13">
        <f t="shared" si="10"/>
        <v>0</v>
      </c>
      <c r="L22" s="13">
        <f t="shared" si="11"/>
        <v>-2.2028447500513124</v>
      </c>
      <c r="M22" s="13">
        <f t="shared" si="12"/>
        <v>2.2028447500513129</v>
      </c>
      <c r="N22" s="13">
        <f t="shared" si="13"/>
        <v>0</v>
      </c>
      <c r="O22" s="13">
        <f t="shared" si="14"/>
        <v>0</v>
      </c>
      <c r="P22" s="13">
        <f t="shared" si="15"/>
        <v>-5.4361761253448179E-3</v>
      </c>
      <c r="Q22" s="13">
        <f t="shared" si="16"/>
        <v>5.4361761253448196E-3</v>
      </c>
      <c r="R22" s="13">
        <f t="shared" si="17"/>
        <v>0</v>
      </c>
      <c r="S22" s="13">
        <f t="shared" si="18"/>
        <v>0</v>
      </c>
      <c r="T22" s="13">
        <f t="shared" si="19"/>
        <v>-2.8306528282289727E-3</v>
      </c>
      <c r="U22" s="13">
        <f t="shared" si="20"/>
        <v>0</v>
      </c>
      <c r="V22" s="13">
        <f t="shared" si="21"/>
        <v>2.8306528282289727E-3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7.8289036406756093E-2</v>
      </c>
      <c r="E23" s="13">
        <f t="shared" si="4"/>
        <v>12.773180586927026</v>
      </c>
      <c r="F23" s="13">
        <f t="shared" si="5"/>
        <v>-0.25</v>
      </c>
      <c r="G23" s="13">
        <f t="shared" si="6"/>
        <v>1.957225910168902E-2</v>
      </c>
      <c r="H23" s="13">
        <f t="shared" si="7"/>
        <v>0</v>
      </c>
      <c r="I23" s="13">
        <f t="shared" si="8"/>
        <v>0.25</v>
      </c>
      <c r="J23" s="13">
        <f t="shared" si="9"/>
        <v>-1.9572259101689034E-2</v>
      </c>
      <c r="K23" s="13">
        <f t="shared" si="10"/>
        <v>0</v>
      </c>
      <c r="L23" s="13">
        <f t="shared" si="11"/>
        <v>-3.1737228876300665</v>
      </c>
      <c r="M23" s="13">
        <f t="shared" si="12"/>
        <v>3.1737228876300669</v>
      </c>
      <c r="N23" s="13">
        <f t="shared" si="13"/>
        <v>0</v>
      </c>
      <c r="O23" s="13">
        <f t="shared" si="14"/>
        <v>0</v>
      </c>
      <c r="P23" s="13">
        <f t="shared" si="15"/>
        <v>-1.062242597414429E-3</v>
      </c>
      <c r="Q23" s="13">
        <f t="shared" si="16"/>
        <v>1.062242597414429E-3</v>
      </c>
      <c r="R23" s="13">
        <f t="shared" si="17"/>
        <v>0</v>
      </c>
      <c r="S23" s="13">
        <f t="shared" si="18"/>
        <v>0</v>
      </c>
      <c r="T23" s="13">
        <f t="shared" si="19"/>
        <v>-3.6817398681300564E-3</v>
      </c>
      <c r="U23" s="13">
        <f t="shared" si="20"/>
        <v>0</v>
      </c>
      <c r="V23" s="13">
        <f t="shared" si="21"/>
        <v>3.6817398681300564E-3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4.1411998029075102E-2</v>
      </c>
      <c r="E24" s="13">
        <f t="shared" si="4"/>
        <v>24.147591219769364</v>
      </c>
      <c r="F24" s="13">
        <f t="shared" si="5"/>
        <v>-0.2</v>
      </c>
      <c r="G24" s="13">
        <f t="shared" si="6"/>
        <v>8.282399605815019E-3</v>
      </c>
      <c r="H24" s="13">
        <f t="shared" si="7"/>
        <v>0</v>
      </c>
      <c r="I24" s="13">
        <f t="shared" si="8"/>
        <v>0.2</v>
      </c>
      <c r="J24" s="13">
        <f t="shared" si="9"/>
        <v>-8.2823996058150277E-3</v>
      </c>
      <c r="K24" s="13">
        <f t="shared" si="10"/>
        <v>0</v>
      </c>
      <c r="L24" s="13">
        <f t="shared" si="11"/>
        <v>-4.8212358443480543</v>
      </c>
      <c r="M24" s="13">
        <f t="shared" si="12"/>
        <v>4.8212358443480561</v>
      </c>
      <c r="N24" s="13">
        <f t="shared" si="13"/>
        <v>0</v>
      </c>
      <c r="O24" s="13">
        <f t="shared" si="14"/>
        <v>0</v>
      </c>
      <c r="P24" s="13">
        <f t="shared" si="15"/>
        <v>-2.1845207669857336E-4</v>
      </c>
      <c r="Q24" s="13">
        <f t="shared" si="16"/>
        <v>2.1845207669857333E-4</v>
      </c>
      <c r="R24" s="13">
        <f t="shared" si="17"/>
        <v>0</v>
      </c>
      <c r="S24" s="13">
        <f t="shared" si="18"/>
        <v>0</v>
      </c>
      <c r="T24" s="13">
        <f t="shared" si="19"/>
        <v>-2.7844998932437534E-3</v>
      </c>
      <c r="U24" s="13">
        <f t="shared" si="20"/>
        <v>0</v>
      </c>
      <c r="V24" s="13">
        <f t="shared" si="21"/>
        <v>2.7844998932437534E-3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2.1905411785246163E-2</v>
      </c>
      <c r="E25" s="13">
        <f t="shared" si="4"/>
        <v>45.650819523672446</v>
      </c>
      <c r="F25" s="13">
        <f t="shared" si="5"/>
        <v>-0.16666666666666666</v>
      </c>
      <c r="G25" s="13">
        <f t="shared" si="6"/>
        <v>3.6509019642076935E-3</v>
      </c>
      <c r="H25" s="13">
        <f t="shared" si="7"/>
        <v>0</v>
      </c>
      <c r="I25" s="13">
        <f t="shared" si="8"/>
        <v>0.16666666666666666</v>
      </c>
      <c r="J25" s="13">
        <f t="shared" si="9"/>
        <v>-3.6509019642076953E-3</v>
      </c>
      <c r="K25" s="13">
        <f t="shared" si="10"/>
        <v>0</v>
      </c>
      <c r="L25" s="13">
        <f t="shared" si="11"/>
        <v>-7.6048190186478637</v>
      </c>
      <c r="M25" s="13">
        <f t="shared" si="12"/>
        <v>7.6048190186478664</v>
      </c>
      <c r="N25" s="13">
        <f t="shared" si="13"/>
        <v>0</v>
      </c>
      <c r="O25" s="13">
        <f t="shared" si="14"/>
        <v>0</v>
      </c>
      <c r="P25" s="13">
        <f t="shared" si="15"/>
        <v>-4.6635977791482293E-5</v>
      </c>
      <c r="Q25" s="13">
        <f t="shared" si="16"/>
        <v>4.6635977791482306E-5</v>
      </c>
      <c r="R25" s="13">
        <f t="shared" si="17"/>
        <v>0</v>
      </c>
      <c r="S25" s="13">
        <f t="shared" si="18"/>
        <v>0</v>
      </c>
      <c r="T25" s="13">
        <f t="shared" si="19"/>
        <v>-1.8132767214210502E-3</v>
      </c>
      <c r="U25" s="13">
        <f t="shared" si="20"/>
        <v>0</v>
      </c>
      <c r="V25" s="13">
        <f t="shared" si="21"/>
        <v>1.8132767214210502E-3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1.1587150785245944E-2</v>
      </c>
      <c r="E26" s="13">
        <f t="shared" si="4"/>
        <v>86.302493040248677</v>
      </c>
      <c r="F26" s="13">
        <f t="shared" si="5"/>
        <v>-0.14285714285714285</v>
      </c>
      <c r="G26" s="13">
        <f t="shared" si="6"/>
        <v>1.6553072550351347E-3</v>
      </c>
      <c r="H26" s="13">
        <f t="shared" si="7"/>
        <v>0</v>
      </c>
      <c r="I26" s="13">
        <f t="shared" si="8"/>
        <v>0.14285714285714285</v>
      </c>
      <c r="J26" s="13">
        <f t="shared" si="9"/>
        <v>-1.6553072550351362E-3</v>
      </c>
      <c r="K26" s="13">
        <f t="shared" si="10"/>
        <v>0</v>
      </c>
      <c r="L26" s="13">
        <f t="shared" si="11"/>
        <v>-12.327272269923336</v>
      </c>
      <c r="M26" s="13">
        <f t="shared" si="12"/>
        <v>12.327272269923347</v>
      </c>
      <c r="N26" s="13">
        <f t="shared" si="13"/>
        <v>0</v>
      </c>
      <c r="O26" s="13">
        <f t="shared" si="14"/>
        <v>0</v>
      </c>
      <c r="P26" s="13">
        <f t="shared" si="15"/>
        <v>-1.0231018794633749E-5</v>
      </c>
      <c r="Q26" s="13">
        <f t="shared" si="16"/>
        <v>1.0231018794633758E-5</v>
      </c>
      <c r="R26" s="13">
        <f t="shared" si="17"/>
        <v>0</v>
      </c>
      <c r="S26" s="13">
        <f t="shared" si="18"/>
        <v>0</v>
      </c>
      <c r="T26" s="13">
        <f t="shared" si="19"/>
        <v>-1.105574215227074E-3</v>
      </c>
      <c r="U26" s="13">
        <f t="shared" si="20"/>
        <v>0</v>
      </c>
      <c r="V26" s="13">
        <f t="shared" si="21"/>
        <v>1.105574215227074E-3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6.1291732214983803E-3</v>
      </c>
      <c r="E27" s="13">
        <f t="shared" si="4"/>
        <v>163.15414230624944</v>
      </c>
      <c r="F27" s="13">
        <f t="shared" si="5"/>
        <v>-0.125</v>
      </c>
      <c r="G27" s="13">
        <f t="shared" si="6"/>
        <v>7.6614665268729754E-4</v>
      </c>
      <c r="H27" s="13">
        <f t="shared" si="7"/>
        <v>0</v>
      </c>
      <c r="I27" s="13">
        <f t="shared" si="8"/>
        <v>0.125</v>
      </c>
      <c r="J27" s="13">
        <f t="shared" si="9"/>
        <v>-7.6614665268729819E-4</v>
      </c>
      <c r="K27" s="13">
        <f t="shared" si="10"/>
        <v>0</v>
      </c>
      <c r="L27" s="13">
        <f t="shared" si="11"/>
        <v>-20.393501641628472</v>
      </c>
      <c r="M27" s="13">
        <f t="shared" si="12"/>
        <v>20.39350164162849</v>
      </c>
      <c r="N27" s="13">
        <f t="shared" si="13"/>
        <v>0</v>
      </c>
      <c r="O27" s="13">
        <f t="shared" si="14"/>
        <v>0</v>
      </c>
      <c r="P27" s="13">
        <f t="shared" si="15"/>
        <v>-2.290664027278889E-6</v>
      </c>
      <c r="Q27" s="13">
        <f t="shared" si="16"/>
        <v>2.2906640272788907E-6</v>
      </c>
      <c r="R27" s="13">
        <f t="shared" si="17"/>
        <v>0</v>
      </c>
      <c r="S27" s="13">
        <f t="shared" si="18"/>
        <v>0</v>
      </c>
      <c r="T27" s="13">
        <f t="shared" si="19"/>
        <v>-6.50519394954061E-4</v>
      </c>
      <c r="U27" s="13">
        <f t="shared" si="20"/>
        <v>0</v>
      </c>
      <c r="V27" s="13">
        <f t="shared" si="21"/>
        <v>6.50519394954061E-4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3.2421054213747731E-3</v>
      </c>
      <c r="E28" s="13">
        <f t="shared" si="4"/>
        <v>308.4415433894074</v>
      </c>
      <c r="F28" s="13">
        <f t="shared" si="5"/>
        <v>-0.1111111111111111</v>
      </c>
      <c r="G28" s="13">
        <f t="shared" si="6"/>
        <v>3.602339357083081E-4</v>
      </c>
      <c r="H28" s="13">
        <f t="shared" si="7"/>
        <v>0</v>
      </c>
      <c r="I28" s="13">
        <f t="shared" si="8"/>
        <v>0.1111111111111111</v>
      </c>
      <c r="J28" s="13">
        <f t="shared" si="9"/>
        <v>-3.6023393570830842E-4</v>
      </c>
      <c r="K28" s="13">
        <f t="shared" si="10"/>
        <v>0</v>
      </c>
      <c r="L28" s="13">
        <f t="shared" si="11"/>
        <v>-34.270922364887298</v>
      </c>
      <c r="M28" s="13">
        <f t="shared" si="12"/>
        <v>34.270922364887326</v>
      </c>
      <c r="N28" s="13">
        <f t="shared" si="13"/>
        <v>0</v>
      </c>
      <c r="O28" s="13">
        <f t="shared" si="14"/>
        <v>0</v>
      </c>
      <c r="P28" s="13">
        <f t="shared" si="15"/>
        <v>-5.2097012144607783E-7</v>
      </c>
      <c r="Q28" s="13">
        <f t="shared" si="16"/>
        <v>5.2097012144607826E-7</v>
      </c>
      <c r="R28" s="13">
        <f t="shared" si="17"/>
        <v>0</v>
      </c>
      <c r="S28" s="13">
        <f t="shared" si="18"/>
        <v>0</v>
      </c>
      <c r="T28" s="13">
        <f t="shared" si="19"/>
        <v>-3.7445437824223514E-4</v>
      </c>
      <c r="U28" s="13">
        <f t="shared" si="20"/>
        <v>0</v>
      </c>
      <c r="V28" s="13">
        <f t="shared" si="21"/>
        <v>3.7445437824223514E-4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1.7149535807601199E-3</v>
      </c>
      <c r="E29" s="13">
        <f t="shared" si="4"/>
        <v>583.10616171708239</v>
      </c>
      <c r="F29" s="13">
        <f t="shared" si="5"/>
        <v>-0.1</v>
      </c>
      <c r="G29" s="13">
        <f t="shared" si="6"/>
        <v>1.7149535807601201E-4</v>
      </c>
      <c r="H29" s="13">
        <f t="shared" si="7"/>
        <v>0</v>
      </c>
      <c r="I29" s="13">
        <f t="shared" si="8"/>
        <v>0.1</v>
      </c>
      <c r="J29" s="13">
        <f t="shared" si="9"/>
        <v>-1.7149535807601231E-4</v>
      </c>
      <c r="K29" s="13">
        <f t="shared" si="10"/>
        <v>0</v>
      </c>
      <c r="L29" s="13">
        <f t="shared" si="11"/>
        <v>-58.310444676350066</v>
      </c>
      <c r="M29" s="13">
        <f t="shared" si="12"/>
        <v>58.310444676350173</v>
      </c>
      <c r="N29" s="13">
        <f t="shared" si="13"/>
        <v>0</v>
      </c>
      <c r="O29" s="13">
        <f t="shared" si="14"/>
        <v>0</v>
      </c>
      <c r="P29" s="13">
        <f t="shared" si="15"/>
        <v>-1.1996395355324819E-7</v>
      </c>
      <c r="Q29" s="13">
        <f t="shared" si="16"/>
        <v>1.1996395355324837E-7</v>
      </c>
      <c r="R29" s="13">
        <f t="shared" si="17"/>
        <v>0</v>
      </c>
      <c r="S29" s="13">
        <f t="shared" si="18"/>
        <v>0</v>
      </c>
      <c r="T29" s="13">
        <f t="shared" si="19"/>
        <v>-2.1235402762177723E-4</v>
      </c>
      <c r="U29" s="13">
        <f t="shared" si="20"/>
        <v>0</v>
      </c>
      <c r="V29" s="13">
        <f t="shared" si="21"/>
        <v>2.1235402762177723E-4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9.0714686967669248E-4</v>
      </c>
      <c r="E30" s="13">
        <f t="shared" si="4"/>
        <v>1102.3573287051086</v>
      </c>
      <c r="F30" s="13">
        <f t="shared" si="5"/>
        <v>-9.0909090909090912E-2</v>
      </c>
      <c r="G30" s="13">
        <f t="shared" si="6"/>
        <v>8.2467897243335681E-5</v>
      </c>
      <c r="H30" s="13">
        <f t="shared" si="7"/>
        <v>0</v>
      </c>
      <c r="I30" s="13">
        <f t="shared" si="8"/>
        <v>9.0909090909090912E-2</v>
      </c>
      <c r="J30" s="13">
        <f t="shared" si="9"/>
        <v>-8.2467897243335749E-5</v>
      </c>
      <c r="K30" s="13">
        <f t="shared" si="10"/>
        <v>0</v>
      </c>
      <c r="L30" s="13">
        <f t="shared" si="11"/>
        <v>-100.21422014165799</v>
      </c>
      <c r="M30" s="13">
        <f t="shared" si="12"/>
        <v>100.21422014165807</v>
      </c>
      <c r="N30" s="13">
        <f t="shared" si="13"/>
        <v>0</v>
      </c>
      <c r="O30" s="13">
        <f t="shared" si="14"/>
        <v>0</v>
      </c>
      <c r="P30" s="13">
        <f t="shared" si="15"/>
        <v>-2.7903016519854441E-8</v>
      </c>
      <c r="Q30" s="13">
        <f t="shared" si="16"/>
        <v>2.7903016519854461E-8</v>
      </c>
      <c r="R30" s="13">
        <f t="shared" si="17"/>
        <v>0</v>
      </c>
      <c r="S30" s="13">
        <f t="shared" si="18"/>
        <v>0</v>
      </c>
      <c r="T30" s="13">
        <f t="shared" si="19"/>
        <v>-1.191232517788812E-4</v>
      </c>
      <c r="U30" s="13">
        <f t="shared" si="20"/>
        <v>0</v>
      </c>
      <c r="V30" s="13">
        <f t="shared" si="21"/>
        <v>1.191232517788812E-4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4.798470654812014E-4</v>
      </c>
      <c r="E31" s="13">
        <f t="shared" si="4"/>
        <v>2083.9973231829135</v>
      </c>
      <c r="F31" s="13">
        <f t="shared" si="5"/>
        <v>-8.3333333333333329E-2</v>
      </c>
      <c r="G31" s="13">
        <f t="shared" si="6"/>
        <v>3.9987255456766785E-5</v>
      </c>
      <c r="H31" s="13">
        <f t="shared" si="7"/>
        <v>0</v>
      </c>
      <c r="I31" s="13">
        <f t="shared" si="8"/>
        <v>8.3333333333333329E-2</v>
      </c>
      <c r="J31" s="13">
        <f t="shared" si="9"/>
        <v>-3.9987255456766819E-5</v>
      </c>
      <c r="K31" s="13">
        <f t="shared" si="10"/>
        <v>0</v>
      </c>
      <c r="L31" s="13">
        <f t="shared" si="11"/>
        <v>-173.66640361132053</v>
      </c>
      <c r="M31" s="13">
        <f t="shared" si="12"/>
        <v>173.66640361132067</v>
      </c>
      <c r="N31" s="13">
        <f t="shared" si="13"/>
        <v>0</v>
      </c>
      <c r="O31" s="13">
        <f t="shared" si="14"/>
        <v>0</v>
      </c>
      <c r="P31" s="13">
        <f t="shared" si="15"/>
        <v>-6.5441764929601815E-9</v>
      </c>
      <c r="Q31" s="13">
        <f t="shared" si="16"/>
        <v>6.5441764929601873E-9</v>
      </c>
      <c r="R31" s="13">
        <f t="shared" si="17"/>
        <v>0</v>
      </c>
      <c r="S31" s="13">
        <f t="shared" si="18"/>
        <v>0</v>
      </c>
      <c r="T31" s="13">
        <f t="shared" si="19"/>
        <v>-6.6267528116520941E-5</v>
      </c>
      <c r="U31" s="13">
        <f t="shared" si="20"/>
        <v>0</v>
      </c>
      <c r="V31" s="13">
        <f t="shared" si="21"/>
        <v>6.6267528116520941E-5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2.5382130936855079E-4</v>
      </c>
      <c r="E32" s="13">
        <f t="shared" si="4"/>
        <v>3939.7795342233899</v>
      </c>
      <c r="F32" s="13">
        <f t="shared" si="5"/>
        <v>-7.6923076923076927E-2</v>
      </c>
      <c r="G32" s="13">
        <f t="shared" si="6"/>
        <v>1.9524716105273141E-5</v>
      </c>
      <c r="H32" s="13">
        <f t="shared" si="7"/>
        <v>0</v>
      </c>
      <c r="I32" s="13">
        <f t="shared" si="8"/>
        <v>7.6923076923076927E-2</v>
      </c>
      <c r="J32" s="13">
        <f t="shared" si="9"/>
        <v>-1.9524716105273171E-5</v>
      </c>
      <c r="K32" s="13">
        <f t="shared" si="10"/>
        <v>0</v>
      </c>
      <c r="L32" s="13">
        <f t="shared" si="11"/>
        <v>-303.05994464631334</v>
      </c>
      <c r="M32" s="13">
        <f t="shared" si="12"/>
        <v>303.05994464631391</v>
      </c>
      <c r="N32" s="13">
        <f t="shared" si="13"/>
        <v>0</v>
      </c>
      <c r="O32" s="13">
        <f t="shared" si="14"/>
        <v>0</v>
      </c>
      <c r="P32" s="13">
        <f t="shared" si="15"/>
        <v>-1.5455573328912157E-9</v>
      </c>
      <c r="Q32" s="13">
        <f t="shared" si="16"/>
        <v>1.5455573328912182E-9</v>
      </c>
      <c r="R32" s="13">
        <f t="shared" si="17"/>
        <v>0</v>
      </c>
      <c r="S32" s="13">
        <f t="shared" si="18"/>
        <v>0</v>
      </c>
      <c r="T32" s="13">
        <f t="shared" si="19"/>
        <v>-3.6619067957946307E-5</v>
      </c>
      <c r="U32" s="13">
        <f t="shared" si="20"/>
        <v>0</v>
      </c>
      <c r="V32" s="13">
        <f t="shared" si="21"/>
        <v>3.6619067957946307E-5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1.3426206332002569E-4</v>
      </c>
      <c r="E33" s="13">
        <f t="shared" si="4"/>
        <v>7448.1203049621708</v>
      </c>
      <c r="F33" s="13">
        <f t="shared" si="5"/>
        <v>-7.1428571428571425E-2</v>
      </c>
      <c r="G33" s="13">
        <f t="shared" si="6"/>
        <v>9.5901473800018349E-6</v>
      </c>
      <c r="H33" s="13">
        <f t="shared" si="7"/>
        <v>0</v>
      </c>
      <c r="I33" s="13">
        <f t="shared" si="8"/>
        <v>7.1428571428571425E-2</v>
      </c>
      <c r="J33" s="13">
        <f t="shared" si="9"/>
        <v>-9.5901473800018501E-6</v>
      </c>
      <c r="K33" s="13">
        <f t="shared" si="10"/>
        <v>0</v>
      </c>
      <c r="L33" s="13">
        <f t="shared" si="11"/>
        <v>-532.00858362143526</v>
      </c>
      <c r="M33" s="13">
        <f t="shared" si="12"/>
        <v>532.00858362143629</v>
      </c>
      <c r="N33" s="13">
        <f t="shared" si="13"/>
        <v>0</v>
      </c>
      <c r="O33" s="13">
        <f t="shared" si="14"/>
        <v>0</v>
      </c>
      <c r="P33" s="13">
        <f t="shared" si="15"/>
        <v>-3.6719148997941041E-10</v>
      </c>
      <c r="Q33" s="13">
        <f t="shared" si="16"/>
        <v>3.6719148997941108E-10</v>
      </c>
      <c r="R33" s="13">
        <f t="shared" si="17"/>
        <v>0</v>
      </c>
      <c r="S33" s="13">
        <f t="shared" si="18"/>
        <v>0</v>
      </c>
      <c r="T33" s="13">
        <f t="shared" si="19"/>
        <v>-2.0125135430146655E-5</v>
      </c>
      <c r="U33" s="13">
        <f t="shared" si="20"/>
        <v>0</v>
      </c>
      <c r="V33" s="13">
        <f t="shared" si="21"/>
        <v>2.0125135430146655E-5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7.1019654306393428E-5</v>
      </c>
      <c r="E34" s="13">
        <f t="shared" si="4"/>
        <v>14080.60923087282</v>
      </c>
      <c r="F34" s="13">
        <f t="shared" si="5"/>
        <v>-6.6666666666666666E-2</v>
      </c>
      <c r="G34" s="13">
        <f t="shared" si="6"/>
        <v>4.7346436204262285E-6</v>
      </c>
      <c r="H34" s="13">
        <f t="shared" si="7"/>
        <v>0</v>
      </c>
      <c r="I34" s="13">
        <f t="shared" si="8"/>
        <v>6.6666666666666666E-2</v>
      </c>
      <c r="J34" s="13">
        <f t="shared" si="9"/>
        <v>-4.7346436204262369E-6</v>
      </c>
      <c r="K34" s="13">
        <f t="shared" si="10"/>
        <v>0</v>
      </c>
      <c r="L34" s="13">
        <f t="shared" si="11"/>
        <v>-938.70727732354283</v>
      </c>
      <c r="M34" s="13">
        <f t="shared" si="12"/>
        <v>938.70727732354442</v>
      </c>
      <c r="N34" s="13">
        <f t="shared" si="13"/>
        <v>0</v>
      </c>
      <c r="O34" s="13">
        <f t="shared" si="14"/>
        <v>0</v>
      </c>
      <c r="P34" s="13">
        <f t="shared" si="15"/>
        <v>-8.7684239656846287E-11</v>
      </c>
      <c r="Q34" s="13">
        <f t="shared" si="16"/>
        <v>8.7684239656846404E-11</v>
      </c>
      <c r="R34" s="13">
        <f t="shared" si="17"/>
        <v>0</v>
      </c>
      <c r="S34" s="13">
        <f t="shared" si="18"/>
        <v>0</v>
      </c>
      <c r="T34" s="13">
        <f t="shared" si="19"/>
        <v>-1.1009952835326772E-5</v>
      </c>
      <c r="U34" s="13">
        <f t="shared" si="20"/>
        <v>0</v>
      </c>
      <c r="V34" s="13">
        <f t="shared" si="21"/>
        <v>1.1009952835326772E-5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3.7566764379132831E-5</v>
      </c>
      <c r="E35" s="13">
        <f t="shared" si="4"/>
        <v>26619.274151687889</v>
      </c>
      <c r="F35" s="13">
        <f t="shared" si="5"/>
        <v>-6.25E-2</v>
      </c>
      <c r="G35" s="13">
        <f t="shared" si="6"/>
        <v>2.3479227736958023E-6</v>
      </c>
      <c r="H35" s="13">
        <f t="shared" si="7"/>
        <v>0</v>
      </c>
      <c r="I35" s="13">
        <f t="shared" si="8"/>
        <v>6.25E-2</v>
      </c>
      <c r="J35" s="13">
        <f t="shared" si="9"/>
        <v>-2.3479227736958066E-6</v>
      </c>
      <c r="K35" s="13">
        <f t="shared" si="10"/>
        <v>0</v>
      </c>
      <c r="L35" s="13">
        <f t="shared" si="11"/>
        <v>-1663.7046321325677</v>
      </c>
      <c r="M35" s="13">
        <f t="shared" si="12"/>
        <v>1663.7046321325704</v>
      </c>
      <c r="N35" s="13">
        <f t="shared" si="13"/>
        <v>0</v>
      </c>
      <c r="O35" s="13">
        <f t="shared" si="14"/>
        <v>0</v>
      </c>
      <c r="P35" s="13">
        <f t="shared" si="15"/>
        <v>-2.1032212888944135E-11</v>
      </c>
      <c r="Q35" s="13">
        <f t="shared" si="16"/>
        <v>2.1032212888944167E-11</v>
      </c>
      <c r="R35" s="13">
        <f t="shared" si="17"/>
        <v>0</v>
      </c>
      <c r="S35" s="13">
        <f t="shared" si="18"/>
        <v>0</v>
      </c>
      <c r="T35" s="13">
        <f t="shared" si="19"/>
        <v>-5.9999708508170125E-6</v>
      </c>
      <c r="U35" s="13">
        <f t="shared" si="20"/>
        <v>0</v>
      </c>
      <c r="V35" s="13">
        <f t="shared" si="21"/>
        <v>5.9999708508170125E-6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1.9871425729964963E-5</v>
      </c>
      <c r="E36" s="13">
        <f t="shared" si="4"/>
        <v>50323.515463314623</v>
      </c>
      <c r="F36" s="13">
        <f t="shared" si="5"/>
        <v>-5.8823529411764705E-2</v>
      </c>
      <c r="G36" s="13">
        <f t="shared" si="6"/>
        <v>1.1689073958802921E-6</v>
      </c>
      <c r="H36" s="13">
        <f t="shared" si="7"/>
        <v>0</v>
      </c>
      <c r="I36" s="13">
        <f t="shared" si="8"/>
        <v>5.8823529411764705E-2</v>
      </c>
      <c r="J36" s="13">
        <f t="shared" si="9"/>
        <v>-1.168907395880294E-6</v>
      </c>
      <c r="K36" s="13">
        <f t="shared" si="10"/>
        <v>0</v>
      </c>
      <c r="L36" s="13">
        <f t="shared" si="11"/>
        <v>-2960.2067907907708</v>
      </c>
      <c r="M36" s="13">
        <f t="shared" si="12"/>
        <v>2960.2067907907758</v>
      </c>
      <c r="N36" s="13">
        <f t="shared" si="13"/>
        <v>0</v>
      </c>
      <c r="O36" s="13">
        <f t="shared" si="14"/>
        <v>0</v>
      </c>
      <c r="P36" s="13">
        <f t="shared" si="15"/>
        <v>-5.0646353445987823E-12</v>
      </c>
      <c r="Q36" s="13">
        <f t="shared" si="16"/>
        <v>5.0646353445987912E-12</v>
      </c>
      <c r="R36" s="13">
        <f t="shared" si="17"/>
        <v>0</v>
      </c>
      <c r="S36" s="13">
        <f t="shared" si="18"/>
        <v>0</v>
      </c>
      <c r="T36" s="13">
        <f t="shared" si="19"/>
        <v>-3.2588929340515414E-6</v>
      </c>
      <c r="U36" s="13">
        <f t="shared" si="20"/>
        <v>0</v>
      </c>
      <c r="V36" s="13">
        <f t="shared" si="21"/>
        <v>3.2588929340515414E-6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1.0511247563307695E-5</v>
      </c>
      <c r="E37" s="13">
        <f t="shared" si="4"/>
        <v>95136.185688439669</v>
      </c>
      <c r="F37" s="13">
        <f t="shared" si="5"/>
        <v>-5.5555555555555552E-2</v>
      </c>
      <c r="G37" s="13">
        <f t="shared" si="6"/>
        <v>5.8395819796153869E-7</v>
      </c>
      <c r="H37" s="13">
        <f t="shared" si="7"/>
        <v>0</v>
      </c>
      <c r="I37" s="13">
        <f t="shared" si="8"/>
        <v>5.5555555555555552E-2</v>
      </c>
      <c r="J37" s="13">
        <f t="shared" si="9"/>
        <v>-5.8395819796153965E-7</v>
      </c>
      <c r="K37" s="13">
        <f t="shared" si="10"/>
        <v>0</v>
      </c>
      <c r="L37" s="13">
        <f t="shared" si="11"/>
        <v>-5285.3436487737918</v>
      </c>
      <c r="M37" s="13">
        <f t="shared" si="12"/>
        <v>5285.3436487738018</v>
      </c>
      <c r="N37" s="13">
        <f t="shared" si="13"/>
        <v>0</v>
      </c>
      <c r="O37" s="13">
        <f t="shared" si="14"/>
        <v>0</v>
      </c>
      <c r="P37" s="13">
        <f t="shared" si="15"/>
        <v>-1.2238177520921408E-12</v>
      </c>
      <c r="Q37" s="13">
        <f t="shared" si="16"/>
        <v>1.2238177520921428E-12</v>
      </c>
      <c r="R37" s="13">
        <f t="shared" si="17"/>
        <v>0</v>
      </c>
      <c r="S37" s="13">
        <f t="shared" si="18"/>
        <v>0</v>
      </c>
      <c r="T37" s="13">
        <f t="shared" si="19"/>
        <v>-1.7649954032132166E-6</v>
      </c>
      <c r="U37" s="13">
        <f t="shared" si="20"/>
        <v>0</v>
      </c>
      <c r="V37" s="13">
        <f t="shared" si="21"/>
        <v>1.7649954032132166E-6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5.5600603015884645E-6</v>
      </c>
      <c r="E38" s="13">
        <f t="shared" si="4"/>
        <v>179854.16447989026</v>
      </c>
      <c r="F38" s="13">
        <f t="shared" si="5"/>
        <v>-5.2631578947368418E-2</v>
      </c>
      <c r="G38" s="13">
        <f t="shared" si="6"/>
        <v>2.9263475271518234E-7</v>
      </c>
      <c r="H38" s="13">
        <f t="shared" si="7"/>
        <v>0</v>
      </c>
      <c r="I38" s="13">
        <f t="shared" si="8"/>
        <v>5.2631578947368418E-2</v>
      </c>
      <c r="J38" s="13">
        <f t="shared" si="9"/>
        <v>-2.9263475271518282E-7</v>
      </c>
      <c r="K38" s="13">
        <f t="shared" si="10"/>
        <v>0</v>
      </c>
      <c r="L38" s="13">
        <f t="shared" si="11"/>
        <v>-9466.0086565436759</v>
      </c>
      <c r="M38" s="13">
        <f t="shared" si="12"/>
        <v>9466.0086565436941</v>
      </c>
      <c r="N38" s="13">
        <f t="shared" si="13"/>
        <v>0</v>
      </c>
      <c r="O38" s="13">
        <f t="shared" si="14"/>
        <v>0</v>
      </c>
      <c r="P38" s="13">
        <f t="shared" si="15"/>
        <v>-2.9663869606631518E-13</v>
      </c>
      <c r="Q38" s="13">
        <f t="shared" si="16"/>
        <v>2.9663869606631573E-13</v>
      </c>
      <c r="R38" s="13">
        <f t="shared" si="17"/>
        <v>0</v>
      </c>
      <c r="S38" s="13">
        <f t="shared" si="18"/>
        <v>0</v>
      </c>
      <c r="T38" s="13">
        <f t="shared" si="19"/>
        <v>-9.5352249798374654E-7</v>
      </c>
      <c r="U38" s="13">
        <f t="shared" si="20"/>
        <v>0</v>
      </c>
      <c r="V38" s="13">
        <f t="shared" si="21"/>
        <v>9.5352249798374654E-7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2.941065784161957E-6</v>
      </c>
      <c r="E39" s="13">
        <f t="shared" si="4"/>
        <v>340012.79583242827</v>
      </c>
      <c r="F39" s="13">
        <f t="shared" si="5"/>
        <v>-0.05</v>
      </c>
      <c r="G39" s="13">
        <f t="shared" si="6"/>
        <v>1.4705328920809787E-7</v>
      </c>
      <c r="H39" s="13">
        <f t="shared" si="7"/>
        <v>0</v>
      </c>
      <c r="I39" s="13">
        <f t="shared" si="8"/>
        <v>0.05</v>
      </c>
      <c r="J39" s="13">
        <f t="shared" si="9"/>
        <v>-1.470532892080984E-7</v>
      </c>
      <c r="K39" s="13">
        <f t="shared" si="10"/>
        <v>0</v>
      </c>
      <c r="L39" s="13">
        <f t="shared" si="11"/>
        <v>-17000.639791474303</v>
      </c>
      <c r="M39" s="13">
        <f t="shared" si="12"/>
        <v>17000.639791474361</v>
      </c>
      <c r="N39" s="13">
        <f t="shared" si="13"/>
        <v>0</v>
      </c>
      <c r="O39" s="13">
        <f t="shared" si="14"/>
        <v>0</v>
      </c>
      <c r="P39" s="13">
        <f t="shared" si="15"/>
        <v>-7.2101377071171436E-14</v>
      </c>
      <c r="Q39" s="13">
        <f t="shared" si="16"/>
        <v>7.2101377071171676E-14</v>
      </c>
      <c r="R39" s="13">
        <f t="shared" si="17"/>
        <v>0</v>
      </c>
      <c r="S39" s="13">
        <f t="shared" si="18"/>
        <v>0</v>
      </c>
      <c r="T39" s="13">
        <f t="shared" si="19"/>
        <v>-5.1400489540722331E-7</v>
      </c>
      <c r="U39" s="13">
        <f t="shared" si="20"/>
        <v>0</v>
      </c>
      <c r="V39" s="13">
        <f t="shared" si="21"/>
        <v>5.1400489540722331E-7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1.5557147724273789E-6</v>
      </c>
      <c r="E40" s="13">
        <f t="shared" si="4"/>
        <v>642791.35078193143</v>
      </c>
      <c r="F40" s="13">
        <f t="shared" si="5"/>
        <v>-4.7619047619047616E-2</v>
      </c>
      <c r="G40" s="13">
        <f t="shared" si="6"/>
        <v>7.408165582987519E-8</v>
      </c>
      <c r="H40" s="13">
        <f t="shared" si="7"/>
        <v>0</v>
      </c>
      <c r="I40" s="13">
        <f t="shared" si="8"/>
        <v>4.7619047619047616E-2</v>
      </c>
      <c r="J40" s="13">
        <f t="shared" si="9"/>
        <v>-7.4081655829875309E-8</v>
      </c>
      <c r="K40" s="13">
        <f t="shared" si="10"/>
        <v>0</v>
      </c>
      <c r="L40" s="13">
        <f t="shared" si="11"/>
        <v>-30609.111941922598</v>
      </c>
      <c r="M40" s="13">
        <f t="shared" si="12"/>
        <v>30609.111941922656</v>
      </c>
      <c r="N40" s="13">
        <f t="shared" si="13"/>
        <v>0</v>
      </c>
      <c r="O40" s="13">
        <f t="shared" si="14"/>
        <v>0</v>
      </c>
      <c r="P40" s="13">
        <f t="shared" si="15"/>
        <v>-1.7568974441840491E-14</v>
      </c>
      <c r="Q40" s="13">
        <f t="shared" si="16"/>
        <v>1.7568974441840523E-14</v>
      </c>
      <c r="R40" s="13">
        <f t="shared" si="17"/>
        <v>0</v>
      </c>
      <c r="S40" s="13">
        <f t="shared" si="18"/>
        <v>0</v>
      </c>
      <c r="T40" s="13">
        <f t="shared" si="19"/>
        <v>-2.765456107485465E-7</v>
      </c>
      <c r="U40" s="13">
        <f t="shared" si="20"/>
        <v>0</v>
      </c>
      <c r="V40" s="13">
        <f t="shared" si="21"/>
        <v>2.765456107485465E-7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8.2291544316422211E-7</v>
      </c>
      <c r="E41" s="13">
        <f t="shared" si="4"/>
        <v>1215191.6801498628</v>
      </c>
      <c r="F41" s="13">
        <f t="shared" si="5"/>
        <v>-4.5454545454545456E-2</v>
      </c>
      <c r="G41" s="13">
        <f t="shared" si="6"/>
        <v>3.7405247416555549E-8</v>
      </c>
      <c r="H41" s="13">
        <f t="shared" si="7"/>
        <v>0</v>
      </c>
      <c r="I41" s="13">
        <f t="shared" si="8"/>
        <v>4.5454545454545456E-2</v>
      </c>
      <c r="J41" s="13">
        <f t="shared" si="9"/>
        <v>-3.7405247416555616E-8</v>
      </c>
      <c r="K41" s="13">
        <f t="shared" si="10"/>
        <v>0</v>
      </c>
      <c r="L41" s="13">
        <f t="shared" si="11"/>
        <v>-55235.985461319899</v>
      </c>
      <c r="M41" s="13">
        <f t="shared" si="12"/>
        <v>55235.985461319993</v>
      </c>
      <c r="N41" s="13">
        <f t="shared" si="13"/>
        <v>0</v>
      </c>
      <c r="O41" s="13">
        <f t="shared" si="14"/>
        <v>0</v>
      </c>
      <c r="P41" s="13">
        <f t="shared" si="15"/>
        <v>-4.290769408943736E-15</v>
      </c>
      <c r="Q41" s="13">
        <f t="shared" si="16"/>
        <v>4.2907694089437439E-15</v>
      </c>
      <c r="R41" s="13">
        <f t="shared" si="17"/>
        <v>0</v>
      </c>
      <c r="S41" s="13">
        <f t="shared" si="18"/>
        <v>0</v>
      </c>
      <c r="T41" s="13">
        <f t="shared" si="19"/>
        <v>-1.4853438038053548E-7</v>
      </c>
      <c r="U41" s="13">
        <f t="shared" si="20"/>
        <v>0</v>
      </c>
      <c r="V41" s="13">
        <f t="shared" si="21"/>
        <v>1.4853438038053548E-7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4.3529176337481834E-7</v>
      </c>
      <c r="E42" s="13">
        <f t="shared" si="4"/>
        <v>2297309.7222125158</v>
      </c>
      <c r="F42" s="13">
        <f t="shared" si="5"/>
        <v>-4.3478260869565216E-2</v>
      </c>
      <c r="G42" s="13">
        <f t="shared" si="6"/>
        <v>1.8925728842383404E-8</v>
      </c>
      <c r="H42" s="13">
        <f t="shared" si="7"/>
        <v>0</v>
      </c>
      <c r="I42" s="13">
        <f t="shared" si="8"/>
        <v>4.3478260869565216E-2</v>
      </c>
      <c r="J42" s="13">
        <f t="shared" si="9"/>
        <v>-1.8925728842383474E-8</v>
      </c>
      <c r="K42" s="13">
        <f t="shared" si="10"/>
        <v>0</v>
      </c>
      <c r="L42" s="13">
        <f t="shared" si="11"/>
        <v>-99883.03140052488</v>
      </c>
      <c r="M42" s="13">
        <f t="shared" si="12"/>
        <v>99883.031400525215</v>
      </c>
      <c r="N42" s="13">
        <f t="shared" si="13"/>
        <v>0</v>
      </c>
      <c r="O42" s="13">
        <f t="shared" si="14"/>
        <v>0</v>
      </c>
      <c r="P42" s="13">
        <f t="shared" si="15"/>
        <v>-1.0500794783139666E-15</v>
      </c>
      <c r="Q42" s="13">
        <f t="shared" si="16"/>
        <v>1.0500794783139701E-15</v>
      </c>
      <c r="R42" s="13">
        <f t="shared" si="17"/>
        <v>0</v>
      </c>
      <c r="S42" s="13">
        <f t="shared" si="18"/>
        <v>0</v>
      </c>
      <c r="T42" s="13">
        <f t="shared" si="19"/>
        <v>-7.9658426502958246E-8</v>
      </c>
      <c r="U42" s="13">
        <f t="shared" si="20"/>
        <v>0</v>
      </c>
      <c r="V42" s="13">
        <f t="shared" si="21"/>
        <v>7.9658426502958246E-8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2.302532062509204E-7</v>
      </c>
      <c r="E43" s="13">
        <f t="shared" si="4"/>
        <v>4343044.8430335494</v>
      </c>
      <c r="F43" s="13">
        <f t="shared" si="5"/>
        <v>-4.1666666666666664E-2</v>
      </c>
      <c r="G43" s="13">
        <f t="shared" si="6"/>
        <v>9.5938835937883491E-9</v>
      </c>
      <c r="H43" s="13">
        <f t="shared" si="7"/>
        <v>0</v>
      </c>
      <c r="I43" s="13">
        <f t="shared" si="8"/>
        <v>4.1666666666666664E-2</v>
      </c>
      <c r="J43" s="13">
        <f t="shared" si="9"/>
        <v>-9.5938835937883656E-9</v>
      </c>
      <c r="K43" s="13">
        <f t="shared" si="10"/>
        <v>0</v>
      </c>
      <c r="L43" s="13">
        <f t="shared" si="11"/>
        <v>-180960.20179305458</v>
      </c>
      <c r="M43" s="13">
        <f t="shared" si="12"/>
        <v>180960.20179305493</v>
      </c>
      <c r="N43" s="13">
        <f t="shared" si="13"/>
        <v>0</v>
      </c>
      <c r="O43" s="13">
        <f t="shared" si="14"/>
        <v>0</v>
      </c>
      <c r="P43" s="13">
        <f t="shared" si="15"/>
        <v>-2.5747253925454287E-16</v>
      </c>
      <c r="Q43" s="13">
        <f t="shared" si="16"/>
        <v>2.5747253925454341E-16</v>
      </c>
      <c r="R43" s="13">
        <f t="shared" si="17"/>
        <v>0</v>
      </c>
      <c r="S43" s="13">
        <f t="shared" si="18"/>
        <v>0</v>
      </c>
      <c r="T43" s="13">
        <f t="shared" si="19"/>
        <v>-4.2663204357176048E-8</v>
      </c>
      <c r="U43" s="13">
        <f t="shared" si="20"/>
        <v>0</v>
      </c>
      <c r="V43" s="13">
        <f t="shared" si="21"/>
        <v>4.2663204357176048E-8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1.2179541045709529E-7</v>
      </c>
      <c r="E44" s="13">
        <f t="shared" si="4"/>
        <v>8210490.0032523703</v>
      </c>
      <c r="F44" s="13">
        <f t="shared" si="5"/>
        <v>-0.04</v>
      </c>
      <c r="G44" s="13">
        <f t="shared" si="6"/>
        <v>4.8718164182838116E-9</v>
      </c>
      <c r="H44" s="13">
        <f t="shared" si="7"/>
        <v>0</v>
      </c>
      <c r="I44" s="13">
        <f t="shared" si="8"/>
        <v>0.04</v>
      </c>
      <c r="J44" s="13">
        <f t="shared" si="9"/>
        <v>-4.8718164182838199E-9</v>
      </c>
      <c r="K44" s="13">
        <f t="shared" si="10"/>
        <v>0</v>
      </c>
      <c r="L44" s="13">
        <f t="shared" si="11"/>
        <v>-328419.60013008938</v>
      </c>
      <c r="M44" s="13">
        <f t="shared" si="12"/>
        <v>328419.60013008997</v>
      </c>
      <c r="N44" s="13">
        <f t="shared" si="13"/>
        <v>0</v>
      </c>
      <c r="O44" s="13">
        <f t="shared" si="14"/>
        <v>0</v>
      </c>
      <c r="P44" s="13">
        <f t="shared" si="15"/>
        <v>-6.3240355101718033E-17</v>
      </c>
      <c r="Q44" s="13">
        <f t="shared" si="16"/>
        <v>6.3240355101718132E-17</v>
      </c>
      <c r="R44" s="13">
        <f t="shared" si="17"/>
        <v>0</v>
      </c>
      <c r="S44" s="13">
        <f t="shared" si="18"/>
        <v>0</v>
      </c>
      <c r="T44" s="13">
        <f t="shared" si="19"/>
        <v>-2.2822083363094663E-8</v>
      </c>
      <c r="U44" s="13">
        <f t="shared" si="20"/>
        <v>0</v>
      </c>
      <c r="V44" s="13">
        <f t="shared" si="21"/>
        <v>2.2822083363094663E-8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6.442525708956557E-8</v>
      </c>
      <c r="E45" s="13">
        <f t="shared" si="4"/>
        <v>15521862.77828547</v>
      </c>
      <c r="F45" s="13">
        <f t="shared" si="5"/>
        <v>-3.8461538461538464E-2</v>
      </c>
      <c r="G45" s="13">
        <f t="shared" si="6"/>
        <v>2.4778945034448298E-9</v>
      </c>
      <c r="H45" s="13">
        <f t="shared" si="7"/>
        <v>0</v>
      </c>
      <c r="I45" s="13">
        <f t="shared" si="8"/>
        <v>3.8461538461538464E-2</v>
      </c>
      <c r="J45" s="13">
        <f t="shared" si="9"/>
        <v>-2.4778945034448385E-9</v>
      </c>
      <c r="K45" s="13">
        <f t="shared" si="10"/>
        <v>0</v>
      </c>
      <c r="L45" s="13">
        <f t="shared" si="11"/>
        <v>-596994.72224174428</v>
      </c>
      <c r="M45" s="13">
        <f t="shared" si="12"/>
        <v>596994.72224174638</v>
      </c>
      <c r="N45" s="13">
        <f t="shared" si="13"/>
        <v>0</v>
      </c>
      <c r="O45" s="13">
        <f t="shared" si="14"/>
        <v>0</v>
      </c>
      <c r="P45" s="13">
        <f t="shared" si="15"/>
        <v>-1.5557976503959878E-17</v>
      </c>
      <c r="Q45" s="13">
        <f t="shared" si="16"/>
        <v>1.5557976503959931E-17</v>
      </c>
      <c r="R45" s="13">
        <f t="shared" si="17"/>
        <v>0</v>
      </c>
      <c r="S45" s="13">
        <f t="shared" si="18"/>
        <v>0</v>
      </c>
      <c r="T45" s="13">
        <f t="shared" si="19"/>
        <v>-1.2195294080497631E-8</v>
      </c>
      <c r="U45" s="13">
        <f t="shared" si="20"/>
        <v>0</v>
      </c>
      <c r="V45" s="13">
        <f t="shared" si="21"/>
        <v>1.2195294080497631E-8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3.4078572710412197E-8</v>
      </c>
      <c r="E46" s="13">
        <f t="shared" si="4"/>
        <v>29343951.945923634</v>
      </c>
      <c r="F46" s="13">
        <f t="shared" si="5"/>
        <v>-3.7037037037037035E-2</v>
      </c>
      <c r="G46" s="13">
        <f t="shared" si="6"/>
        <v>1.2621693596448962E-9</v>
      </c>
      <c r="H46" s="13">
        <f t="shared" si="7"/>
        <v>0</v>
      </c>
      <c r="I46" s="13">
        <f t="shared" si="8"/>
        <v>3.7037037037037035E-2</v>
      </c>
      <c r="J46" s="13">
        <f t="shared" si="9"/>
        <v>-1.2621693596449005E-9</v>
      </c>
      <c r="K46" s="13">
        <f t="shared" si="10"/>
        <v>0</v>
      </c>
      <c r="L46" s="13">
        <f t="shared" si="11"/>
        <v>-1086813.0350342037</v>
      </c>
      <c r="M46" s="13">
        <f t="shared" si="12"/>
        <v>1086813.0350342076</v>
      </c>
      <c r="N46" s="13">
        <f t="shared" si="13"/>
        <v>0</v>
      </c>
      <c r="O46" s="13">
        <f t="shared" si="14"/>
        <v>0</v>
      </c>
      <c r="P46" s="13">
        <f t="shared" si="15"/>
        <v>-3.8331414496026664E-18</v>
      </c>
      <c r="Q46" s="13">
        <f t="shared" si="16"/>
        <v>3.833141449602681E-18</v>
      </c>
      <c r="R46" s="13">
        <f t="shared" si="17"/>
        <v>0</v>
      </c>
      <c r="S46" s="13">
        <f t="shared" si="18"/>
        <v>0</v>
      </c>
      <c r="T46" s="13">
        <f t="shared" si="19"/>
        <v>-6.5104769635067831E-9</v>
      </c>
      <c r="U46" s="13">
        <f t="shared" si="20"/>
        <v>0</v>
      </c>
      <c r="V46" s="13">
        <f t="shared" si="21"/>
        <v>6.5104769635067831E-9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1.8026301646950585E-8</v>
      </c>
      <c r="E47" s="13">
        <f t="shared" si="4"/>
        <v>55474496.077189781</v>
      </c>
      <c r="F47" s="13">
        <f t="shared" si="5"/>
        <v>-3.5714285714285712E-2</v>
      </c>
      <c r="G47" s="13">
        <f t="shared" si="6"/>
        <v>6.4379648739109237E-10</v>
      </c>
      <c r="H47" s="13">
        <f t="shared" si="7"/>
        <v>0</v>
      </c>
      <c r="I47" s="13">
        <f t="shared" si="8"/>
        <v>3.5714285714285712E-2</v>
      </c>
      <c r="J47" s="13">
        <f t="shared" si="9"/>
        <v>-6.4379648739109455E-10</v>
      </c>
      <c r="K47" s="13">
        <f t="shared" si="10"/>
        <v>0</v>
      </c>
      <c r="L47" s="13">
        <f t="shared" si="11"/>
        <v>-1981232.00275677</v>
      </c>
      <c r="M47" s="13">
        <f t="shared" si="12"/>
        <v>1981232.0027567777</v>
      </c>
      <c r="N47" s="13">
        <f t="shared" si="13"/>
        <v>0</v>
      </c>
      <c r="O47" s="13">
        <f t="shared" si="14"/>
        <v>0</v>
      </c>
      <c r="P47" s="13">
        <f t="shared" si="15"/>
        <v>-9.456985633477993E-19</v>
      </c>
      <c r="Q47" s="13">
        <f t="shared" si="16"/>
        <v>9.4569856334780296E-19</v>
      </c>
      <c r="R47" s="13">
        <f t="shared" si="17"/>
        <v>0</v>
      </c>
      <c r="S47" s="13">
        <f t="shared" si="18"/>
        <v>0</v>
      </c>
      <c r="T47" s="13">
        <f t="shared" si="19"/>
        <v>-3.4726377726312738E-9</v>
      </c>
      <c r="U47" s="13">
        <f t="shared" si="20"/>
        <v>0</v>
      </c>
      <c r="V47" s="13">
        <f t="shared" si="21"/>
        <v>3.4726377726312738E-9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9.5352453234513457E-9</v>
      </c>
      <c r="E48" s="13">
        <f t="shared" si="4"/>
        <v>104874071.51870145</v>
      </c>
      <c r="F48" s="13">
        <f t="shared" si="5"/>
        <v>-3.4482758620689655E-2</v>
      </c>
      <c r="G48" s="13">
        <f t="shared" si="6"/>
        <v>3.2880156287763263E-10</v>
      </c>
      <c r="H48" s="13">
        <f t="shared" si="7"/>
        <v>0</v>
      </c>
      <c r="I48" s="13">
        <f t="shared" si="8"/>
        <v>3.4482758620689655E-2</v>
      </c>
      <c r="J48" s="13">
        <f t="shared" si="9"/>
        <v>-3.2880156287763263E-10</v>
      </c>
      <c r="K48" s="13">
        <f t="shared" si="10"/>
        <v>0</v>
      </c>
      <c r="L48" s="13">
        <f t="shared" si="11"/>
        <v>-3616347.2937483252</v>
      </c>
      <c r="M48" s="13">
        <f t="shared" si="12"/>
        <v>3616347.2937483252</v>
      </c>
      <c r="N48" s="13">
        <f t="shared" si="13"/>
        <v>0</v>
      </c>
      <c r="O48" s="13">
        <f t="shared" si="14"/>
        <v>0</v>
      </c>
      <c r="P48" s="13">
        <f t="shared" si="15"/>
        <v>-2.336172532487467E-19</v>
      </c>
      <c r="Q48" s="13">
        <f t="shared" si="16"/>
        <v>2.3361725324874665E-19</v>
      </c>
      <c r="R48" s="13">
        <f t="shared" si="17"/>
        <v>0</v>
      </c>
      <c r="S48" s="13">
        <f t="shared" si="18"/>
        <v>0</v>
      </c>
      <c r="T48" s="13">
        <f t="shared" si="19"/>
        <v>-1.8508447050882148E-9</v>
      </c>
      <c r="U48" s="13">
        <f t="shared" si="20"/>
        <v>0</v>
      </c>
      <c r="V48" s="13">
        <f t="shared" si="21"/>
        <v>1.8508447050882148E-9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5.0437912977996268E-9</v>
      </c>
      <c r="E49" s="13">
        <f t="shared" si="4"/>
        <v>198263556.31254089</v>
      </c>
      <c r="F49" s="13">
        <f t="shared" si="5"/>
        <v>-3.3333333333333333E-2</v>
      </c>
      <c r="G49" s="13">
        <f t="shared" si="6"/>
        <v>1.6812637659332088E-10</v>
      </c>
      <c r="H49" s="13">
        <f t="shared" si="7"/>
        <v>0</v>
      </c>
      <c r="I49" s="13">
        <f t="shared" si="8"/>
        <v>3.3333333333333333E-2</v>
      </c>
      <c r="J49" s="13">
        <f t="shared" si="9"/>
        <v>-1.6812637659332147E-10</v>
      </c>
      <c r="K49" s="13">
        <f t="shared" si="10"/>
        <v>0</v>
      </c>
      <c r="L49" s="13">
        <f t="shared" si="11"/>
        <v>-6608785.2104180055</v>
      </c>
      <c r="M49" s="13">
        <f t="shared" si="12"/>
        <v>6608785.2104180288</v>
      </c>
      <c r="N49" s="13">
        <f t="shared" si="13"/>
        <v>0</v>
      </c>
      <c r="O49" s="13">
        <f t="shared" si="14"/>
        <v>0</v>
      </c>
      <c r="P49" s="13">
        <f t="shared" si="15"/>
        <v>-5.7779503720636229E-20</v>
      </c>
      <c r="Q49" s="13">
        <f t="shared" si="16"/>
        <v>5.7779503720636421E-20</v>
      </c>
      <c r="R49" s="13">
        <f t="shared" si="17"/>
        <v>0</v>
      </c>
      <c r="S49" s="13">
        <f t="shared" si="18"/>
        <v>0</v>
      </c>
      <c r="T49" s="13">
        <f t="shared" si="19"/>
        <v>-9.8577476582916774E-10</v>
      </c>
      <c r="U49" s="13">
        <f t="shared" si="20"/>
        <v>0</v>
      </c>
      <c r="V49" s="13">
        <f t="shared" si="21"/>
        <v>9.8577476582916774E-10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2.6679786196157483E-9</v>
      </c>
      <c r="E50" s="13">
        <f t="shared" si="4"/>
        <v>374815597.33939075</v>
      </c>
      <c r="F50" s="13">
        <f t="shared" si="5"/>
        <v>-3.2258064516129031E-2</v>
      </c>
      <c r="G50" s="13">
        <f t="shared" si="6"/>
        <v>8.6063826439217689E-11</v>
      </c>
      <c r="H50" s="13">
        <f t="shared" si="7"/>
        <v>0</v>
      </c>
      <c r="I50" s="13">
        <f t="shared" si="8"/>
        <v>3.2258064516129031E-2</v>
      </c>
      <c r="J50" s="13">
        <f t="shared" si="9"/>
        <v>-8.6063826439218E-11</v>
      </c>
      <c r="K50" s="13">
        <f t="shared" si="10"/>
        <v>0</v>
      </c>
      <c r="L50" s="13">
        <f t="shared" si="11"/>
        <v>-12090825.720625466</v>
      </c>
      <c r="M50" s="13">
        <f t="shared" si="12"/>
        <v>12090825.720625509</v>
      </c>
      <c r="N50" s="13">
        <f t="shared" si="13"/>
        <v>0</v>
      </c>
      <c r="O50" s="13">
        <f t="shared" si="14"/>
        <v>0</v>
      </c>
      <c r="P50" s="13">
        <f t="shared" si="15"/>
        <v>-1.4306240408863285E-20</v>
      </c>
      <c r="Q50" s="13">
        <f t="shared" si="16"/>
        <v>1.4306240408863333E-20</v>
      </c>
      <c r="R50" s="13">
        <f t="shared" si="17"/>
        <v>0</v>
      </c>
      <c r="S50" s="13">
        <f t="shared" si="18"/>
        <v>0</v>
      </c>
      <c r="T50" s="13">
        <f t="shared" si="19"/>
        <v>-5.2470153391469E-10</v>
      </c>
      <c r="U50" s="13">
        <f t="shared" si="20"/>
        <v>0</v>
      </c>
      <c r="V50" s="13">
        <f t="shared" si="21"/>
        <v>5.2470153391469E-10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1.4112617859172835E-9</v>
      </c>
      <c r="E51" s="13">
        <f t="shared" si="4"/>
        <v>708585756.36271906</v>
      </c>
      <c r="F51" s="13">
        <f t="shared" si="5"/>
        <v>-3.125E-2</v>
      </c>
      <c r="G51" s="13">
        <f t="shared" si="6"/>
        <v>4.4101930809915108E-11</v>
      </c>
      <c r="H51" s="13">
        <f t="shared" si="7"/>
        <v>0</v>
      </c>
      <c r="I51" s="13">
        <f t="shared" si="8"/>
        <v>3.125E-2</v>
      </c>
      <c r="J51" s="13">
        <f t="shared" si="9"/>
        <v>-4.4101930809915263E-11</v>
      </c>
      <c r="K51" s="13">
        <f t="shared" si="10"/>
        <v>0</v>
      </c>
      <c r="L51" s="13">
        <f t="shared" si="11"/>
        <v>-22143304.886334892</v>
      </c>
      <c r="M51" s="13">
        <f t="shared" si="12"/>
        <v>22143304.886334967</v>
      </c>
      <c r="N51" s="13">
        <f t="shared" si="13"/>
        <v>0</v>
      </c>
      <c r="O51" s="13">
        <f t="shared" si="14"/>
        <v>0</v>
      </c>
      <c r="P51" s="13">
        <f t="shared" si="15"/>
        <v>-3.5459236894142966E-21</v>
      </c>
      <c r="Q51" s="13">
        <f t="shared" si="16"/>
        <v>3.5459236894143079E-21</v>
      </c>
      <c r="R51" s="13">
        <f t="shared" si="17"/>
        <v>0</v>
      </c>
      <c r="S51" s="13">
        <f t="shared" si="18"/>
        <v>0</v>
      </c>
      <c r="T51" s="13">
        <f t="shared" si="19"/>
        <v>-2.791260492650165E-10</v>
      </c>
      <c r="U51" s="13">
        <f t="shared" si="20"/>
        <v>0</v>
      </c>
      <c r="V51" s="13">
        <f t="shared" si="21"/>
        <v>2.791260492650165E-10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7.465051682750315E-10</v>
      </c>
      <c r="E52" s="13">
        <f t="shared" ref="E52:E69" si="26">EXP($A52*Leiter_u1)</f>
        <v>1339575454.3946767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2.2621368735607017E-11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-2.2621368735607095E-11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-40593195.587717332</v>
      </c>
      <c r="M52" s="13">
        <f t="shared" ref="M52:M69" si="34">F52+G52*EXP(2*$A52*Leiter_u1)+I52+J52</f>
        <v>40593195.587717481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-8.7974655366621226E-22</v>
      </c>
      <c r="Q52" s="13">
        <f t="shared" ref="Q52:Q69" si="38">(M52+P52)*((Perm_mü1-1)/(Perm_mü1+1)*EXP(-2*$A52*Körper_u1))</f>
        <v>8.7974655366621545E-22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-1.4841078316044688E-10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1.4841078316044688E-10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3.9487356054151362E-10</v>
      </c>
      <c r="E53" s="13">
        <f t="shared" si="26"/>
        <v>2532456208.5864658</v>
      </c>
      <c r="F53" s="13">
        <f t="shared" si="27"/>
        <v>-2.9411764705882353E-2</v>
      </c>
      <c r="G53" s="13">
        <f t="shared" si="28"/>
        <v>1.161392825122099E-11</v>
      </c>
      <c r="H53" s="13">
        <f t="shared" si="29"/>
        <v>0</v>
      </c>
      <c r="I53" s="13">
        <f t="shared" si="30"/>
        <v>2.9411764705882353E-2</v>
      </c>
      <c r="J53" s="13">
        <f t="shared" si="31"/>
        <v>-1.161392825122103E-11</v>
      </c>
      <c r="K53" s="13">
        <f t="shared" si="32"/>
        <v>0</v>
      </c>
      <c r="L53" s="13">
        <f t="shared" si="33"/>
        <v>-74484006.134895787</v>
      </c>
      <c r="M53" s="13">
        <f t="shared" si="34"/>
        <v>74484006.13489607</v>
      </c>
      <c r="N53" s="13">
        <f t="shared" si="35"/>
        <v>0</v>
      </c>
      <c r="O53" s="13">
        <f t="shared" si="36"/>
        <v>0</v>
      </c>
      <c r="P53" s="13">
        <f t="shared" si="37"/>
        <v>-2.1846644804523285E-22</v>
      </c>
      <c r="Q53" s="13">
        <f t="shared" si="38"/>
        <v>2.1846644804523365E-22</v>
      </c>
      <c r="R53" s="13">
        <f t="shared" si="39"/>
        <v>0</v>
      </c>
      <c r="S53" s="13">
        <f t="shared" si="40"/>
        <v>0</v>
      </c>
      <c r="T53" s="13">
        <f t="shared" si="41"/>
        <v>-7.8873075784186497E-11</v>
      </c>
      <c r="U53" s="13">
        <f t="shared" si="42"/>
        <v>0</v>
      </c>
      <c r="V53" s="13">
        <f t="shared" si="43"/>
        <v>7.8873075784186497E-11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2.088734752835437E-10</v>
      </c>
      <c r="E54" s="13">
        <f t="shared" si="26"/>
        <v>4787587311.6129742</v>
      </c>
      <c r="F54" s="13">
        <f t="shared" si="27"/>
        <v>-2.8571428571428571E-2</v>
      </c>
      <c r="G54" s="13">
        <f t="shared" si="28"/>
        <v>5.9678135795298198E-12</v>
      </c>
      <c r="H54" s="13">
        <f t="shared" si="29"/>
        <v>0</v>
      </c>
      <c r="I54" s="13">
        <f t="shared" si="30"/>
        <v>2.8571428571428571E-2</v>
      </c>
      <c r="J54" s="13">
        <f t="shared" si="31"/>
        <v>-5.9678135795298626E-12</v>
      </c>
      <c r="K54" s="13">
        <f t="shared" si="32"/>
        <v>0</v>
      </c>
      <c r="L54" s="13">
        <f t="shared" si="33"/>
        <v>-136788208.90322685</v>
      </c>
      <c r="M54" s="13">
        <f t="shared" si="34"/>
        <v>136788208.90322781</v>
      </c>
      <c r="N54" s="13">
        <f t="shared" si="35"/>
        <v>0</v>
      </c>
      <c r="O54" s="13">
        <f t="shared" si="36"/>
        <v>0</v>
      </c>
      <c r="P54" s="13">
        <f t="shared" si="37"/>
        <v>-5.4298492344461346E-23</v>
      </c>
      <c r="Q54" s="13">
        <f t="shared" si="38"/>
        <v>5.4298492344461722E-23</v>
      </c>
      <c r="R54" s="13">
        <f t="shared" si="39"/>
        <v>0</v>
      </c>
      <c r="S54" s="13">
        <f t="shared" si="40"/>
        <v>0</v>
      </c>
      <c r="T54" s="13">
        <f t="shared" si="41"/>
        <v>-4.1899546869859954E-11</v>
      </c>
      <c r="U54" s="13">
        <f t="shared" si="42"/>
        <v>0</v>
      </c>
      <c r="V54" s="13">
        <f t="shared" si="43"/>
        <v>4.1899546869859954E-11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1.1048632533714198E-10</v>
      </c>
      <c r="E55" s="13">
        <f t="shared" si="26"/>
        <v>9050893827.345274</v>
      </c>
      <c r="F55" s="13">
        <f t="shared" si="27"/>
        <v>-2.7777777777777776E-2</v>
      </c>
      <c r="G55" s="13">
        <f t="shared" si="28"/>
        <v>3.069064592698388E-12</v>
      </c>
      <c r="H55" s="13">
        <f t="shared" si="29"/>
        <v>0</v>
      </c>
      <c r="I55" s="13">
        <f t="shared" si="30"/>
        <v>2.7777777777777776E-2</v>
      </c>
      <c r="J55" s="13">
        <f t="shared" si="31"/>
        <v>-3.0690645926983989E-12</v>
      </c>
      <c r="K55" s="13">
        <f t="shared" si="32"/>
        <v>0</v>
      </c>
      <c r="L55" s="13">
        <f t="shared" si="33"/>
        <v>-251413717.42625672</v>
      </c>
      <c r="M55" s="13">
        <f t="shared" si="34"/>
        <v>251413717.42625758</v>
      </c>
      <c r="N55" s="13">
        <f t="shared" si="35"/>
        <v>0</v>
      </c>
      <c r="O55" s="13">
        <f t="shared" si="36"/>
        <v>0</v>
      </c>
      <c r="P55" s="13">
        <f t="shared" si="37"/>
        <v>-1.3506582180362088E-23</v>
      </c>
      <c r="Q55" s="13">
        <f t="shared" si="38"/>
        <v>1.3506582180362132E-23</v>
      </c>
      <c r="R55" s="13">
        <f t="shared" si="39"/>
        <v>0</v>
      </c>
      <c r="S55" s="13">
        <f t="shared" si="40"/>
        <v>0</v>
      </c>
      <c r="T55" s="13">
        <f t="shared" si="41"/>
        <v>-2.2249700649428325E-11</v>
      </c>
      <c r="U55" s="13">
        <f t="shared" si="42"/>
        <v>0</v>
      </c>
      <c r="V55" s="13">
        <f t="shared" si="43"/>
        <v>2.2249700649428325E-11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5.8443170296915604E-11</v>
      </c>
      <c r="E56" s="13">
        <f t="shared" si="26"/>
        <v>17110639188.798012</v>
      </c>
      <c r="F56" s="13">
        <f t="shared" si="27"/>
        <v>-2.7027027027027029E-2</v>
      </c>
      <c r="G56" s="13">
        <f t="shared" si="28"/>
        <v>1.5795451431598812E-12</v>
      </c>
      <c r="H56" s="13">
        <f t="shared" si="29"/>
        <v>0</v>
      </c>
      <c r="I56" s="13">
        <f t="shared" si="30"/>
        <v>2.7027027027027029E-2</v>
      </c>
      <c r="J56" s="13">
        <f t="shared" si="31"/>
        <v>-1.5795451431598869E-12</v>
      </c>
      <c r="K56" s="13">
        <f t="shared" si="32"/>
        <v>0</v>
      </c>
      <c r="L56" s="13">
        <f t="shared" si="33"/>
        <v>-462449707.80535007</v>
      </c>
      <c r="M56" s="13">
        <f t="shared" si="34"/>
        <v>462449707.80535173</v>
      </c>
      <c r="N56" s="13">
        <f t="shared" si="35"/>
        <v>0</v>
      </c>
      <c r="O56" s="13">
        <f t="shared" si="36"/>
        <v>0</v>
      </c>
      <c r="P56" s="13">
        <f t="shared" si="37"/>
        <v>-3.3623149588670878E-24</v>
      </c>
      <c r="Q56" s="13">
        <f t="shared" si="38"/>
        <v>3.3623149588670996E-24</v>
      </c>
      <c r="R56" s="13">
        <f t="shared" si="39"/>
        <v>0</v>
      </c>
      <c r="S56" s="13">
        <f t="shared" si="40"/>
        <v>0</v>
      </c>
      <c r="T56" s="13">
        <f t="shared" si="41"/>
        <v>-1.1811054533102046E-11</v>
      </c>
      <c r="U56" s="13">
        <f t="shared" si="42"/>
        <v>0</v>
      </c>
      <c r="V56" s="13">
        <f t="shared" si="43"/>
        <v>1.1811054533102046E-11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3.0914270557300009E-11</v>
      </c>
      <c r="E57" s="13">
        <f t="shared" si="26"/>
        <v>32347520480.759422</v>
      </c>
      <c r="F57" s="13">
        <f t="shared" si="27"/>
        <v>-2.6315789473684209E-2</v>
      </c>
      <c r="G57" s="13">
        <f t="shared" si="28"/>
        <v>8.1353343571842122E-13</v>
      </c>
      <c r="H57" s="13">
        <f t="shared" si="29"/>
        <v>0</v>
      </c>
      <c r="I57" s="13">
        <f t="shared" si="30"/>
        <v>2.6315789473684209E-2</v>
      </c>
      <c r="J57" s="13">
        <f t="shared" si="31"/>
        <v>-8.1353343571842404E-13</v>
      </c>
      <c r="K57" s="13">
        <f t="shared" si="32"/>
        <v>0</v>
      </c>
      <c r="L57" s="13">
        <f t="shared" si="33"/>
        <v>-851250538.96735013</v>
      </c>
      <c r="M57" s="13">
        <f t="shared" si="34"/>
        <v>851250538.96735322</v>
      </c>
      <c r="N57" s="13">
        <f t="shared" si="35"/>
        <v>0</v>
      </c>
      <c r="O57" s="13">
        <f t="shared" si="36"/>
        <v>0</v>
      </c>
      <c r="P57" s="13">
        <f t="shared" si="37"/>
        <v>-8.3762314838573247E-25</v>
      </c>
      <c r="Q57" s="13">
        <f t="shared" si="38"/>
        <v>8.3762314838573541E-25</v>
      </c>
      <c r="R57" s="13">
        <f t="shared" si="39"/>
        <v>0</v>
      </c>
      <c r="S57" s="13">
        <f t="shared" si="40"/>
        <v>0</v>
      </c>
      <c r="T57" s="13">
        <f t="shared" si="41"/>
        <v>-6.2678222880932532E-12</v>
      </c>
      <c r="U57" s="13">
        <f t="shared" si="42"/>
        <v>0</v>
      </c>
      <c r="V57" s="13">
        <f t="shared" si="43"/>
        <v>6.2678222880932532E-12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1.6352503110879045E-11</v>
      </c>
      <c r="E58" s="13">
        <f t="shared" si="26"/>
        <v>61152717306.912903</v>
      </c>
      <c r="F58" s="13">
        <f t="shared" si="27"/>
        <v>-2.564102564102564E-2</v>
      </c>
      <c r="G58" s="13">
        <f t="shared" si="28"/>
        <v>4.1929495156100109E-13</v>
      </c>
      <c r="H58" s="13">
        <f t="shared" si="29"/>
        <v>0</v>
      </c>
      <c r="I58" s="13">
        <f t="shared" si="30"/>
        <v>2.564102564102564E-2</v>
      </c>
      <c r="J58" s="13">
        <f t="shared" si="31"/>
        <v>-4.1929495156100256E-13</v>
      </c>
      <c r="K58" s="13">
        <f t="shared" si="32"/>
        <v>0</v>
      </c>
      <c r="L58" s="13">
        <f t="shared" si="33"/>
        <v>-1568018392.4849403</v>
      </c>
      <c r="M58" s="13">
        <f t="shared" si="34"/>
        <v>1568018392.484946</v>
      </c>
      <c r="N58" s="13">
        <f t="shared" si="35"/>
        <v>0</v>
      </c>
      <c r="O58" s="13">
        <f t="shared" si="36"/>
        <v>0</v>
      </c>
      <c r="P58" s="13">
        <f t="shared" si="37"/>
        <v>-2.0881409543017345E-25</v>
      </c>
      <c r="Q58" s="13">
        <f t="shared" si="38"/>
        <v>2.0881409543017418E-25</v>
      </c>
      <c r="R58" s="13">
        <f t="shared" si="39"/>
        <v>0</v>
      </c>
      <c r="S58" s="13">
        <f t="shared" si="40"/>
        <v>0</v>
      </c>
      <c r="T58" s="13">
        <f t="shared" si="41"/>
        <v>-3.3252221131280965E-12</v>
      </c>
      <c r="U58" s="13">
        <f t="shared" si="42"/>
        <v>0</v>
      </c>
      <c r="V58" s="13">
        <f t="shared" si="43"/>
        <v>3.3252221131280965E-12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8.6498679467681862E-12</v>
      </c>
      <c r="E59" s="13">
        <f t="shared" si="26"/>
        <v>115608701329.78455</v>
      </c>
      <c r="F59" s="13">
        <f t="shared" si="27"/>
        <v>-2.5000000000000001E-2</v>
      </c>
      <c r="G59" s="13">
        <f t="shared" si="28"/>
        <v>2.1624669866920468E-13</v>
      </c>
      <c r="H59" s="13">
        <f t="shared" si="29"/>
        <v>0</v>
      </c>
      <c r="I59" s="13">
        <f t="shared" si="30"/>
        <v>2.5000000000000001E-2</v>
      </c>
      <c r="J59" s="13">
        <f t="shared" si="31"/>
        <v>-2.1624669866920619E-13</v>
      </c>
      <c r="K59" s="13">
        <f t="shared" si="32"/>
        <v>0</v>
      </c>
      <c r="L59" s="13">
        <f t="shared" si="33"/>
        <v>-2890217533.2445931</v>
      </c>
      <c r="M59" s="13">
        <f t="shared" si="34"/>
        <v>2890217533.2446141</v>
      </c>
      <c r="N59" s="13">
        <f t="shared" si="35"/>
        <v>0</v>
      </c>
      <c r="O59" s="13">
        <f t="shared" si="36"/>
        <v>0</v>
      </c>
      <c r="P59" s="13">
        <f t="shared" si="37"/>
        <v>-5.2090266289069924E-26</v>
      </c>
      <c r="Q59" s="13">
        <f t="shared" si="38"/>
        <v>5.2090266289070292E-26</v>
      </c>
      <c r="R59" s="13">
        <f t="shared" si="39"/>
        <v>0</v>
      </c>
      <c r="S59" s="13">
        <f t="shared" si="40"/>
        <v>0</v>
      </c>
      <c r="T59" s="13">
        <f t="shared" si="41"/>
        <v>-1.763648010729143E-12</v>
      </c>
      <c r="U59" s="13">
        <f t="shared" si="42"/>
        <v>0</v>
      </c>
      <c r="V59" s="13">
        <f t="shared" si="43"/>
        <v>1.763648010729143E-12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4.5754594871014614E-12</v>
      </c>
      <c r="E60" s="13">
        <f t="shared" si="26"/>
        <v>218557284316.26804</v>
      </c>
      <c r="F60" s="13">
        <f t="shared" si="27"/>
        <v>-2.4390243902439025E-2</v>
      </c>
      <c r="G60" s="13">
        <f t="shared" si="28"/>
        <v>1.1159657285613321E-13</v>
      </c>
      <c r="H60" s="13">
        <f t="shared" si="29"/>
        <v>0</v>
      </c>
      <c r="I60" s="13">
        <f t="shared" si="30"/>
        <v>2.4390243902439025E-2</v>
      </c>
      <c r="J60" s="13">
        <f t="shared" si="31"/>
        <v>-1.11596572856134E-13</v>
      </c>
      <c r="K60" s="13">
        <f t="shared" si="32"/>
        <v>0</v>
      </c>
      <c r="L60" s="13">
        <f t="shared" si="33"/>
        <v>-5330665471.1284513</v>
      </c>
      <c r="M60" s="13">
        <f t="shared" si="34"/>
        <v>5330665471.1284895</v>
      </c>
      <c r="N60" s="13">
        <f t="shared" si="35"/>
        <v>0</v>
      </c>
      <c r="O60" s="13">
        <f t="shared" si="36"/>
        <v>0</v>
      </c>
      <c r="P60" s="13">
        <f t="shared" si="37"/>
        <v>-1.3002440134404363E-26</v>
      </c>
      <c r="Q60" s="13">
        <f t="shared" si="38"/>
        <v>1.3002440134404455E-26</v>
      </c>
      <c r="R60" s="13">
        <f t="shared" si="39"/>
        <v>0</v>
      </c>
      <c r="S60" s="13">
        <f t="shared" si="40"/>
        <v>0</v>
      </c>
      <c r="T60" s="13">
        <f t="shared" si="41"/>
        <v>-9.3519168115500261E-13</v>
      </c>
      <c r="U60" s="13">
        <f t="shared" si="42"/>
        <v>0</v>
      </c>
      <c r="V60" s="13">
        <f t="shared" si="43"/>
        <v>9.3519168115500261E-13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2.4202484531487715E-12</v>
      </c>
      <c r="E61" s="13">
        <f t="shared" si="26"/>
        <v>413180720640.06006</v>
      </c>
      <c r="F61" s="13">
        <f t="shared" si="27"/>
        <v>-2.3809523809523808E-2</v>
      </c>
      <c r="G61" s="13">
        <f t="shared" si="28"/>
        <v>5.7624963170208839E-14</v>
      </c>
      <c r="H61" s="13">
        <f t="shared" si="29"/>
        <v>0</v>
      </c>
      <c r="I61" s="13">
        <f t="shared" si="30"/>
        <v>2.3809523809523808E-2</v>
      </c>
      <c r="J61" s="13">
        <f t="shared" si="31"/>
        <v>-5.7624963170209041E-14</v>
      </c>
      <c r="K61" s="13">
        <f t="shared" si="32"/>
        <v>0</v>
      </c>
      <c r="L61" s="13">
        <f t="shared" si="33"/>
        <v>-9837636205.7156792</v>
      </c>
      <c r="M61" s="13">
        <f t="shared" si="34"/>
        <v>9837636205.7157173</v>
      </c>
      <c r="N61" s="13">
        <f t="shared" si="35"/>
        <v>0</v>
      </c>
      <c r="O61" s="13">
        <f t="shared" si="36"/>
        <v>0</v>
      </c>
      <c r="P61" s="13">
        <f t="shared" si="37"/>
        <v>-3.247518097059273E-27</v>
      </c>
      <c r="Q61" s="13">
        <f t="shared" si="38"/>
        <v>3.2475180970592845E-27</v>
      </c>
      <c r="R61" s="13">
        <f t="shared" si="39"/>
        <v>0</v>
      </c>
      <c r="S61" s="13">
        <f t="shared" si="40"/>
        <v>0</v>
      </c>
      <c r="T61" s="13">
        <f t="shared" si="41"/>
        <v>-4.9578805693347781E-13</v>
      </c>
      <c r="U61" s="13">
        <f t="shared" si="42"/>
        <v>0</v>
      </c>
      <c r="V61" s="13">
        <f t="shared" si="43"/>
        <v>4.9578805693347781E-13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1.2802217113892034E-12</v>
      </c>
      <c r="E62" s="13">
        <f t="shared" si="26"/>
        <v>781114701542.49524</v>
      </c>
      <c r="F62" s="13">
        <f t="shared" si="27"/>
        <v>-2.3255813953488372E-2</v>
      </c>
      <c r="G62" s="13">
        <f t="shared" si="28"/>
        <v>2.9772597939283795E-14</v>
      </c>
      <c r="H62" s="13">
        <f t="shared" si="29"/>
        <v>0</v>
      </c>
      <c r="I62" s="13">
        <f t="shared" si="30"/>
        <v>2.3255813953488372E-2</v>
      </c>
      <c r="J62" s="13">
        <f t="shared" si="31"/>
        <v>-2.9772597939283902E-14</v>
      </c>
      <c r="K62" s="13">
        <f t="shared" si="32"/>
        <v>0</v>
      </c>
      <c r="L62" s="13">
        <f t="shared" si="33"/>
        <v>-18165458175.406799</v>
      </c>
      <c r="M62" s="13">
        <f t="shared" si="34"/>
        <v>18165458175.40686</v>
      </c>
      <c r="N62" s="13">
        <f t="shared" si="35"/>
        <v>0</v>
      </c>
      <c r="O62" s="13">
        <f t="shared" si="36"/>
        <v>0</v>
      </c>
      <c r="P62" s="13">
        <f t="shared" si="37"/>
        <v>-8.1156734757399041E-28</v>
      </c>
      <c r="Q62" s="13">
        <f t="shared" si="38"/>
        <v>8.1156734757399328E-28</v>
      </c>
      <c r="R62" s="13">
        <f t="shared" si="39"/>
        <v>0</v>
      </c>
      <c r="S62" s="13">
        <f t="shared" si="40"/>
        <v>0</v>
      </c>
      <c r="T62" s="13">
        <f t="shared" si="41"/>
        <v>-2.6278862139902238E-13</v>
      </c>
      <c r="U62" s="13">
        <f t="shared" si="42"/>
        <v>0</v>
      </c>
      <c r="V62" s="13">
        <f t="shared" si="43"/>
        <v>2.6278862139902238E-13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6.7718982659816794E-13</v>
      </c>
      <c r="E63" s="13">
        <f t="shared" si="26"/>
        <v>1476690819505.4465</v>
      </c>
      <c r="F63" s="13">
        <f t="shared" si="27"/>
        <v>-2.2727272727272728E-2</v>
      </c>
      <c r="G63" s="13">
        <f t="shared" si="28"/>
        <v>1.5390677877231091E-14</v>
      </c>
      <c r="H63" s="13">
        <f t="shared" si="29"/>
        <v>0</v>
      </c>
      <c r="I63" s="13">
        <f t="shared" si="30"/>
        <v>2.2727272727272728E-2</v>
      </c>
      <c r="J63" s="13">
        <f t="shared" si="31"/>
        <v>-1.5390677877231145E-14</v>
      </c>
      <c r="K63" s="13">
        <f t="shared" si="32"/>
        <v>0</v>
      </c>
      <c r="L63" s="13">
        <f t="shared" si="33"/>
        <v>-33561154988.760029</v>
      </c>
      <c r="M63" s="13">
        <f t="shared" si="34"/>
        <v>33561154988.760155</v>
      </c>
      <c r="N63" s="13">
        <f t="shared" si="35"/>
        <v>0</v>
      </c>
      <c r="O63" s="13">
        <f t="shared" si="36"/>
        <v>0</v>
      </c>
      <c r="P63" s="13">
        <f t="shared" si="37"/>
        <v>-2.0292357046921388E-28</v>
      </c>
      <c r="Q63" s="13">
        <f t="shared" si="38"/>
        <v>2.0292357046921464E-28</v>
      </c>
      <c r="R63" s="13">
        <f t="shared" si="39"/>
        <v>0</v>
      </c>
      <c r="S63" s="13">
        <f t="shared" si="40"/>
        <v>0</v>
      </c>
      <c r="T63" s="13">
        <f t="shared" si="41"/>
        <v>-1.3926427030864823E-13</v>
      </c>
      <c r="U63" s="13">
        <f t="shared" si="42"/>
        <v>0</v>
      </c>
      <c r="V63" s="13">
        <f t="shared" si="43"/>
        <v>1.3926427030864823E-13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3.5820831436332433E-13</v>
      </c>
      <c r="E64" s="13">
        <f t="shared" si="26"/>
        <v>2791671661160.0415</v>
      </c>
      <c r="F64" s="13">
        <f t="shared" si="27"/>
        <v>-2.2222222222222223E-2</v>
      </c>
      <c r="G64" s="13">
        <f t="shared" si="28"/>
        <v>7.9601847636294305E-15</v>
      </c>
      <c r="H64" s="13">
        <f t="shared" si="29"/>
        <v>0</v>
      </c>
      <c r="I64" s="13">
        <f t="shared" si="30"/>
        <v>2.2222222222222223E-2</v>
      </c>
      <c r="J64" s="13">
        <f t="shared" si="31"/>
        <v>-7.9601847636294574E-15</v>
      </c>
      <c r="K64" s="13">
        <f t="shared" si="32"/>
        <v>0</v>
      </c>
      <c r="L64" s="13">
        <f t="shared" si="33"/>
        <v>-62037148025.778481</v>
      </c>
      <c r="M64" s="13">
        <f t="shared" si="34"/>
        <v>62037148025.778709</v>
      </c>
      <c r="N64" s="13">
        <f t="shared" si="35"/>
        <v>0</v>
      </c>
      <c r="O64" s="13">
        <f t="shared" si="36"/>
        <v>0</v>
      </c>
      <c r="P64" s="13">
        <f t="shared" si="37"/>
        <v>-5.0765048868216811E-29</v>
      </c>
      <c r="Q64" s="13">
        <f t="shared" si="38"/>
        <v>5.0765048868217002E-29</v>
      </c>
      <c r="R64" s="13">
        <f t="shared" si="39"/>
        <v>0</v>
      </c>
      <c r="S64" s="13">
        <f t="shared" si="40"/>
        <v>0</v>
      </c>
      <c r="T64" s="13">
        <f t="shared" si="41"/>
        <v>-7.3790830447054792E-14</v>
      </c>
      <c r="U64" s="13">
        <f t="shared" si="42"/>
        <v>0</v>
      </c>
      <c r="V64" s="13">
        <f t="shared" si="43"/>
        <v>7.3790830447054792E-14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1.8947891926195884E-13</v>
      </c>
      <c r="E65" s="13">
        <f t="shared" si="26"/>
        <v>5277631959772.1455</v>
      </c>
      <c r="F65" s="13">
        <f t="shared" si="27"/>
        <v>-2.1739130434782608E-2</v>
      </c>
      <c r="G65" s="13">
        <f t="shared" si="28"/>
        <v>4.1191069404773663E-15</v>
      </c>
      <c r="H65" s="13">
        <f t="shared" si="29"/>
        <v>0</v>
      </c>
      <c r="I65" s="13">
        <f t="shared" si="30"/>
        <v>2.1739130434782608E-2</v>
      </c>
      <c r="J65" s="13">
        <f t="shared" si="31"/>
        <v>-4.1191069404773947E-15</v>
      </c>
      <c r="K65" s="13">
        <f t="shared" si="32"/>
        <v>0</v>
      </c>
      <c r="L65" s="13">
        <f t="shared" si="33"/>
        <v>-114731129560.2632</v>
      </c>
      <c r="M65" s="13">
        <f t="shared" si="34"/>
        <v>114731129560.26402</v>
      </c>
      <c r="N65" s="13">
        <f t="shared" si="35"/>
        <v>0</v>
      </c>
      <c r="O65" s="13">
        <f t="shared" si="36"/>
        <v>0</v>
      </c>
      <c r="P65" s="13">
        <f t="shared" si="37"/>
        <v>-1.270608163720473E-29</v>
      </c>
      <c r="Q65" s="13">
        <f t="shared" si="38"/>
        <v>1.2706081637204822E-29</v>
      </c>
      <c r="R65" s="13">
        <f t="shared" si="39"/>
        <v>0</v>
      </c>
      <c r="S65" s="13">
        <f t="shared" si="40"/>
        <v>0</v>
      </c>
      <c r="T65" s="13">
        <f t="shared" si="41"/>
        <v>-3.9093168924982059E-14</v>
      </c>
      <c r="U65" s="13">
        <f t="shared" si="42"/>
        <v>0</v>
      </c>
      <c r="V65" s="13">
        <f t="shared" si="43"/>
        <v>3.9093168924982059E-14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1.0022732417166871E-13</v>
      </c>
      <c r="E66" s="13">
        <f t="shared" si="26"/>
        <v>9977319141905.9199</v>
      </c>
      <c r="F66" s="13">
        <f t="shared" si="27"/>
        <v>-2.1276595744680851E-2</v>
      </c>
      <c r="G66" s="13">
        <f t="shared" si="28"/>
        <v>2.1324962589716742E-15</v>
      </c>
      <c r="H66" s="13">
        <f t="shared" si="29"/>
        <v>0</v>
      </c>
      <c r="I66" s="13">
        <f t="shared" si="30"/>
        <v>2.1276595744680851E-2</v>
      </c>
      <c r="J66" s="13">
        <f t="shared" si="31"/>
        <v>-2.13249625897169E-15</v>
      </c>
      <c r="K66" s="13">
        <f t="shared" si="32"/>
        <v>0</v>
      </c>
      <c r="L66" s="13">
        <f t="shared" si="33"/>
        <v>-212283385997.9968</v>
      </c>
      <c r="M66" s="13">
        <f t="shared" si="34"/>
        <v>212283385997.99823</v>
      </c>
      <c r="N66" s="13">
        <f t="shared" si="35"/>
        <v>0</v>
      </c>
      <c r="O66" s="13">
        <f t="shared" si="36"/>
        <v>0</v>
      </c>
      <c r="P66" s="13">
        <f t="shared" si="37"/>
        <v>-3.1817332451020744E-30</v>
      </c>
      <c r="Q66" s="13">
        <f t="shared" si="38"/>
        <v>3.1817332451020954E-30</v>
      </c>
      <c r="R66" s="13">
        <f t="shared" si="39"/>
        <v>0</v>
      </c>
      <c r="S66" s="13">
        <f t="shared" si="40"/>
        <v>0</v>
      </c>
      <c r="T66" s="13">
        <f t="shared" si="41"/>
        <v>-2.0708127031492681E-14</v>
      </c>
      <c r="U66" s="13">
        <f t="shared" si="42"/>
        <v>0</v>
      </c>
      <c r="V66" s="13">
        <f t="shared" si="43"/>
        <v>2.0708127031492681E-14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5.3016538988828886E-14</v>
      </c>
      <c r="E67" s="13">
        <f t="shared" si="26"/>
        <v>18862038508600.305</v>
      </c>
      <c r="F67" s="13">
        <f t="shared" si="27"/>
        <v>-2.0833333333333332E-2</v>
      </c>
      <c r="G67" s="13">
        <f t="shared" si="28"/>
        <v>1.1045112289339352E-15</v>
      </c>
      <c r="H67" s="13">
        <f t="shared" si="29"/>
        <v>0</v>
      </c>
      <c r="I67" s="13">
        <f t="shared" si="30"/>
        <v>2.0833333333333332E-2</v>
      </c>
      <c r="J67" s="13">
        <f t="shared" si="31"/>
        <v>-1.1045112289339391E-15</v>
      </c>
      <c r="K67" s="13">
        <f t="shared" si="32"/>
        <v>0</v>
      </c>
      <c r="L67" s="13">
        <f t="shared" si="33"/>
        <v>-392959135595.83838</v>
      </c>
      <c r="M67" s="13">
        <f t="shared" si="34"/>
        <v>392959135595.83972</v>
      </c>
      <c r="N67" s="13">
        <f t="shared" si="35"/>
        <v>0</v>
      </c>
      <c r="O67" s="13">
        <f t="shared" si="36"/>
        <v>0</v>
      </c>
      <c r="P67" s="13">
        <f t="shared" si="37"/>
        <v>-7.9709950064355769E-31</v>
      </c>
      <c r="Q67" s="13">
        <f t="shared" si="38"/>
        <v>7.9709950064356032E-31</v>
      </c>
      <c r="R67" s="13">
        <f t="shared" si="39"/>
        <v>0</v>
      </c>
      <c r="S67" s="13">
        <f t="shared" si="40"/>
        <v>0</v>
      </c>
      <c r="T67" s="13">
        <f t="shared" si="41"/>
        <v>-1.0967998751211626E-14</v>
      </c>
      <c r="U67" s="13">
        <f t="shared" si="42"/>
        <v>0</v>
      </c>
      <c r="V67" s="13">
        <f t="shared" si="43"/>
        <v>1.0967998751211626E-14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2.8043783764393065E-14</v>
      </c>
      <c r="E68" s="13">
        <f t="shared" si="26"/>
        <v>35658526267403.719</v>
      </c>
      <c r="F68" s="13">
        <f t="shared" si="27"/>
        <v>-2.0408163265306121E-2</v>
      </c>
      <c r="G68" s="13">
        <f t="shared" si="28"/>
        <v>5.7232211764067472E-16</v>
      </c>
      <c r="H68" s="13">
        <f t="shared" si="29"/>
        <v>0</v>
      </c>
      <c r="I68" s="13">
        <f t="shared" si="30"/>
        <v>2.0408163265306121E-2</v>
      </c>
      <c r="J68" s="13">
        <f t="shared" si="31"/>
        <v>-5.7232211764067669E-16</v>
      </c>
      <c r="K68" s="13">
        <f t="shared" si="32"/>
        <v>0</v>
      </c>
      <c r="L68" s="13">
        <f t="shared" si="33"/>
        <v>-727725025865.37915</v>
      </c>
      <c r="M68" s="13">
        <f t="shared" si="34"/>
        <v>727725025865.38184</v>
      </c>
      <c r="N68" s="13">
        <f t="shared" si="35"/>
        <v>0</v>
      </c>
      <c r="O68" s="13">
        <f t="shared" si="36"/>
        <v>0</v>
      </c>
      <c r="P68" s="13">
        <f t="shared" si="37"/>
        <v>-1.9977900467955624E-31</v>
      </c>
      <c r="Q68" s="13">
        <f t="shared" si="38"/>
        <v>1.997790046795569E-31</v>
      </c>
      <c r="R68" s="13">
        <f t="shared" si="39"/>
        <v>0</v>
      </c>
      <c r="S68" s="13">
        <f t="shared" si="40"/>
        <v>0</v>
      </c>
      <c r="T68" s="13">
        <f t="shared" si="41"/>
        <v>-5.8085172857750602E-15</v>
      </c>
      <c r="U68" s="13">
        <f t="shared" si="42"/>
        <v>0</v>
      </c>
      <c r="V68" s="13">
        <f t="shared" si="43"/>
        <v>5.8085172857750602E-15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1.4834122008412313E-14</v>
      </c>
      <c r="E69" s="13">
        <f t="shared" si="26"/>
        <v>67412146093507.109</v>
      </c>
      <c r="F69" s="13">
        <f t="shared" si="27"/>
        <v>-0.02</v>
      </c>
      <c r="G69" s="13">
        <f t="shared" si="28"/>
        <v>2.9668244016824631E-16</v>
      </c>
      <c r="H69" s="13">
        <f t="shared" si="29"/>
        <v>0</v>
      </c>
      <c r="I69" s="13">
        <f t="shared" si="30"/>
        <v>0.02</v>
      </c>
      <c r="J69" s="13">
        <f t="shared" si="31"/>
        <v>-2.9668244016824729E-16</v>
      </c>
      <c r="K69" s="13">
        <f t="shared" si="32"/>
        <v>0</v>
      </c>
      <c r="L69" s="13">
        <f t="shared" si="33"/>
        <v>-1348242921870.1372</v>
      </c>
      <c r="M69" s="13">
        <f t="shared" si="34"/>
        <v>1348242921870.1423</v>
      </c>
      <c r="N69" s="13">
        <f t="shared" si="35"/>
        <v>0</v>
      </c>
      <c r="O69" s="13">
        <f t="shared" si="36"/>
        <v>0</v>
      </c>
      <c r="P69" s="13">
        <f t="shared" si="37"/>
        <v>-5.0091965348090074E-32</v>
      </c>
      <c r="Q69" s="13">
        <f t="shared" si="38"/>
        <v>5.009196534809025E-32</v>
      </c>
      <c r="R69" s="13">
        <f t="shared" si="39"/>
        <v>0</v>
      </c>
      <c r="S69" s="13">
        <f t="shared" si="40"/>
        <v>0</v>
      </c>
      <c r="T69" s="13">
        <f t="shared" si="41"/>
        <v>-3.0758048208773884E-15</v>
      </c>
      <c r="U69" s="13">
        <f t="shared" si="42"/>
        <v>0</v>
      </c>
      <c r="V69" s="13">
        <f t="shared" si="43"/>
        <v>3.0758048208773884E-15</v>
      </c>
      <c r="W69" s="13">
        <f t="shared" si="44"/>
        <v>0</v>
      </c>
      <c r="X69" s="53"/>
    </row>
  </sheetData>
  <conditionalFormatting sqref="B11">
    <cfRule type="cellIs" dxfId="47" priority="4" operator="equal">
      <formula>"---"</formula>
    </cfRule>
    <cfRule type="expression" dxfId="46" priority="5">
      <formula>IF(Leiterort_x1&lt;$C$6,TRUE,FALSE)</formula>
    </cfRule>
    <cfRule type="expression" dxfId="45" priority="6">
      <formula>IF(Leiterort_x1&gt;$C$6,TRUE,FALSE)</formula>
    </cfRule>
  </conditionalFormatting>
  <conditionalFormatting sqref="F11">
    <cfRule type="cellIs" dxfId="44" priority="1" operator="equal">
      <formula>"---"</formula>
    </cfRule>
    <cfRule type="expression" dxfId="43" priority="2">
      <formula>IF(Leiterort_x1&lt;$C$6,TRUE,FALSE)</formula>
    </cfRule>
    <cfRule type="expression" dxfId="42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3.7868249999999999</v>
      </c>
      <c r="C8" s="26">
        <f>'Kraft-Leiter'!P12</f>
        <v>1.75</v>
      </c>
      <c r="E8" s="4" t="s">
        <v>70</v>
      </c>
      <c r="F8" s="6">
        <f>-Leiterort_x1</f>
        <v>-3.7868249999999999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0.54094685122894581</v>
      </c>
      <c r="C10" s="1"/>
      <c r="E10" s="4" t="s">
        <v>9</v>
      </c>
      <c r="F10" s="12">
        <f>ATANH(2*KoorK_a*Leiterort_x2/(Leiterort_x2*Leiterort_x2+Leiterort_y2*Leiterort_y2+KoorK_a*KoorK_a))</f>
        <v>-0.54094685122894592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6.6702588428475806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-4.6522092591878048E-2</v>
      </c>
      <c r="U16" s="20">
        <f t="shared" ref="U16:W16" si="0">SUM(U20:U69)</f>
        <v>0</v>
      </c>
      <c r="V16" s="21">
        <f t="shared" si="0"/>
        <v>4.6522092591878048E-2</v>
      </c>
      <c r="W16" s="20">
        <f t="shared" si="0"/>
        <v>0</v>
      </c>
      <c r="X16" s="20">
        <f>SQRT(V16*V16+W16*W16)</f>
        <v>4.6522092591878048E-2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0.58219673761747981</v>
      </c>
      <c r="E20" s="13">
        <f t="shared" ref="E20:E51" si="4">EXP($A20*Leiter_u1)</f>
        <v>1.7176324348574916</v>
      </c>
      <c r="F20" s="13">
        <f t="shared" ref="F20:F51" si="5">-Strom_1/$A20</f>
        <v>-1</v>
      </c>
      <c r="G20" s="13">
        <f t="shared" ref="G20:G51" si="6">Strom_1/$A20*COS($A20*Leiter_v1)/EXP($A20*Leiter_u1)</f>
        <v>0.58219673761747981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-0.58219673761747981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-1.1354356972400121</v>
      </c>
      <c r="M20" s="13">
        <f t="shared" ref="M20:M51" si="12">F20+G20*EXP(2*$A20*Leiter_u1)+I20+J20</f>
        <v>1.1354356972400117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-0.13511050990871182</v>
      </c>
      <c r="Q20" s="13">
        <f t="shared" ref="Q20:Q51" si="16">(M20+P20)*((Perm_mü1-1)/(Perm_mü1+1)*EXP(-2*$A20*Körper_u1))</f>
        <v>0.13511050990871173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1.0117657719287245E-2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-1.0117657719287245E-2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0.33895304129243664</v>
      </c>
      <c r="E21" s="13">
        <f t="shared" si="4"/>
        <v>2.9502611812744748</v>
      </c>
      <c r="F21" s="13">
        <f t="shared" si="5"/>
        <v>-0.5</v>
      </c>
      <c r="G21" s="13">
        <f t="shared" si="6"/>
        <v>0.16947652064621832</v>
      </c>
      <c r="H21" s="13">
        <f t="shared" si="7"/>
        <v>0</v>
      </c>
      <c r="I21" s="13">
        <f t="shared" si="8"/>
        <v>0.5</v>
      </c>
      <c r="J21" s="13">
        <f t="shared" si="9"/>
        <v>-0.16947652064621826</v>
      </c>
      <c r="K21" s="13">
        <f t="shared" si="10"/>
        <v>0</v>
      </c>
      <c r="L21" s="13">
        <f t="shared" si="11"/>
        <v>-1.3056540699910191</v>
      </c>
      <c r="M21" s="13">
        <f t="shared" si="12"/>
        <v>1.3056540699910191</v>
      </c>
      <c r="N21" s="13">
        <f t="shared" si="13"/>
        <v>0</v>
      </c>
      <c r="O21" s="13">
        <f t="shared" si="14"/>
        <v>0</v>
      </c>
      <c r="P21" s="13">
        <f t="shared" si="15"/>
        <v>-2.3438317053994896E-2</v>
      </c>
      <c r="Q21" s="13">
        <f t="shared" si="16"/>
        <v>2.3438317053994889E-2</v>
      </c>
      <c r="R21" s="13">
        <f t="shared" si="17"/>
        <v>0</v>
      </c>
      <c r="S21" s="13">
        <f t="shared" si="18"/>
        <v>0</v>
      </c>
      <c r="T21" s="13">
        <f t="shared" si="19"/>
        <v>-1.0475843160405519E-2</v>
      </c>
      <c r="U21" s="13">
        <f t="shared" si="20"/>
        <v>0</v>
      </c>
      <c r="V21" s="13">
        <f t="shared" si="21"/>
        <v>1.0475843160405519E-2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0.19733735484597956</v>
      </c>
      <c r="E22" s="13">
        <f t="shared" si="4"/>
        <v>5.0674642962580148</v>
      </c>
      <c r="F22" s="13">
        <f t="shared" si="5"/>
        <v>-0.33333333333333331</v>
      </c>
      <c r="G22" s="13">
        <f t="shared" si="6"/>
        <v>6.577911828199319E-2</v>
      </c>
      <c r="H22" s="13">
        <f t="shared" si="7"/>
        <v>0</v>
      </c>
      <c r="I22" s="13">
        <f t="shared" si="8"/>
        <v>0.33333333333333331</v>
      </c>
      <c r="J22" s="13">
        <f t="shared" si="9"/>
        <v>-6.5779118281993149E-2</v>
      </c>
      <c r="K22" s="13">
        <f t="shared" si="10"/>
        <v>0</v>
      </c>
      <c r="L22" s="13">
        <f t="shared" si="11"/>
        <v>-1.6233756471373457</v>
      </c>
      <c r="M22" s="13">
        <f t="shared" si="12"/>
        <v>1.6233756471373453</v>
      </c>
      <c r="N22" s="13">
        <f t="shared" si="13"/>
        <v>0</v>
      </c>
      <c r="O22" s="13">
        <f t="shared" si="14"/>
        <v>0</v>
      </c>
      <c r="P22" s="13">
        <f t="shared" si="15"/>
        <v>-4.0061633645442638E-3</v>
      </c>
      <c r="Q22" s="13">
        <f t="shared" si="16"/>
        <v>4.0061633645442629E-3</v>
      </c>
      <c r="R22" s="13">
        <f t="shared" si="17"/>
        <v>0</v>
      </c>
      <c r="S22" s="13">
        <f t="shared" si="18"/>
        <v>0</v>
      </c>
      <c r="T22" s="13">
        <f t="shared" si="19"/>
        <v>-1.4260369646918986E-2</v>
      </c>
      <c r="U22" s="13">
        <f t="shared" si="20"/>
        <v>0</v>
      </c>
      <c r="V22" s="13">
        <f t="shared" si="21"/>
        <v>1.4260369646918986E-2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0.11488916420139227</v>
      </c>
      <c r="E23" s="13">
        <f t="shared" si="4"/>
        <v>8.7040410377350597</v>
      </c>
      <c r="F23" s="13">
        <f t="shared" si="5"/>
        <v>-0.25</v>
      </c>
      <c r="G23" s="13">
        <f t="shared" si="6"/>
        <v>2.8722291050348066E-2</v>
      </c>
      <c r="H23" s="13">
        <f t="shared" si="7"/>
        <v>0</v>
      </c>
      <c r="I23" s="13">
        <f t="shared" si="8"/>
        <v>0.25</v>
      </c>
      <c r="J23" s="13">
        <f t="shared" si="9"/>
        <v>-2.8722291050348056E-2</v>
      </c>
      <c r="K23" s="13">
        <f t="shared" si="10"/>
        <v>0</v>
      </c>
      <c r="L23" s="13">
        <f t="shared" si="11"/>
        <v>-2.1472879683834183</v>
      </c>
      <c r="M23" s="13">
        <f t="shared" si="12"/>
        <v>2.1472879683834174</v>
      </c>
      <c r="N23" s="13">
        <f t="shared" si="13"/>
        <v>0</v>
      </c>
      <c r="O23" s="13">
        <f t="shared" si="14"/>
        <v>0</v>
      </c>
      <c r="P23" s="13">
        <f t="shared" si="15"/>
        <v>-7.1869562330806249E-4</v>
      </c>
      <c r="Q23" s="13">
        <f t="shared" si="16"/>
        <v>7.1869562330806216E-4</v>
      </c>
      <c r="R23" s="13">
        <f t="shared" si="17"/>
        <v>0</v>
      </c>
      <c r="S23" s="13">
        <f t="shared" si="18"/>
        <v>0</v>
      </c>
      <c r="T23" s="13">
        <f t="shared" si="19"/>
        <v>-1.1444404152140052E-2</v>
      </c>
      <c r="U23" s="13">
        <f t="shared" si="20"/>
        <v>0</v>
      </c>
      <c r="V23" s="13">
        <f t="shared" si="21"/>
        <v>1.1444404152140052E-2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6.6888096585649523E-2</v>
      </c>
      <c r="E24" s="13">
        <f t="shared" si="4"/>
        <v>14.950343200744401</v>
      </c>
      <c r="F24" s="13">
        <f t="shared" si="5"/>
        <v>-0.2</v>
      </c>
      <c r="G24" s="13">
        <f t="shared" si="6"/>
        <v>1.3377619317129904E-2</v>
      </c>
      <c r="H24" s="13">
        <f t="shared" si="7"/>
        <v>0</v>
      </c>
      <c r="I24" s="13">
        <f t="shared" si="8"/>
        <v>0.2</v>
      </c>
      <c r="J24" s="13">
        <f t="shared" si="9"/>
        <v>-1.3377619317129899E-2</v>
      </c>
      <c r="K24" s="13">
        <f t="shared" si="10"/>
        <v>0</v>
      </c>
      <c r="L24" s="13">
        <f t="shared" si="11"/>
        <v>-2.9766910208317521</v>
      </c>
      <c r="M24" s="13">
        <f t="shared" si="12"/>
        <v>2.9766910208317503</v>
      </c>
      <c r="N24" s="13">
        <f t="shared" si="13"/>
        <v>0</v>
      </c>
      <c r="O24" s="13">
        <f t="shared" si="14"/>
        <v>0</v>
      </c>
      <c r="P24" s="13">
        <f t="shared" si="15"/>
        <v>-1.3487503125427869E-4</v>
      </c>
      <c r="Q24" s="13">
        <f t="shared" si="16"/>
        <v>1.3487503125427856E-4</v>
      </c>
      <c r="R24" s="13">
        <f t="shared" si="17"/>
        <v>0</v>
      </c>
      <c r="S24" s="13">
        <f t="shared" si="18"/>
        <v>0</v>
      </c>
      <c r="T24" s="13">
        <f t="shared" si="19"/>
        <v>-7.8388009595705792E-3</v>
      </c>
      <c r="U24" s="13">
        <f t="shared" si="20"/>
        <v>0</v>
      </c>
      <c r="V24" s="13">
        <f t="shared" si="21"/>
        <v>7.8388009595705792E-3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3.894203161760805E-2</v>
      </c>
      <c r="E25" s="13">
        <f t="shared" si="4"/>
        <v>25.679194393849738</v>
      </c>
      <c r="F25" s="13">
        <f t="shared" si="5"/>
        <v>-0.16666666666666666</v>
      </c>
      <c r="G25" s="13">
        <f t="shared" si="6"/>
        <v>6.4903386029346753E-3</v>
      </c>
      <c r="H25" s="13">
        <f t="shared" si="7"/>
        <v>0</v>
      </c>
      <c r="I25" s="13">
        <f t="shared" si="8"/>
        <v>0.16666666666666666</v>
      </c>
      <c r="J25" s="13">
        <f t="shared" si="9"/>
        <v>-6.4903386029346692E-3</v>
      </c>
      <c r="K25" s="13">
        <f t="shared" si="10"/>
        <v>0</v>
      </c>
      <c r="L25" s="13">
        <f t="shared" si="11"/>
        <v>-4.2733753937053587</v>
      </c>
      <c r="M25" s="13">
        <f t="shared" si="12"/>
        <v>4.2733753937053551</v>
      </c>
      <c r="N25" s="13">
        <f t="shared" si="13"/>
        <v>0</v>
      </c>
      <c r="O25" s="13">
        <f t="shared" si="14"/>
        <v>0</v>
      </c>
      <c r="P25" s="13">
        <f t="shared" si="15"/>
        <v>-2.6206151581887917E-5</v>
      </c>
      <c r="Q25" s="13">
        <f t="shared" si="16"/>
        <v>2.620615158188789E-5</v>
      </c>
      <c r="R25" s="13">
        <f t="shared" si="17"/>
        <v>0</v>
      </c>
      <c r="S25" s="13">
        <f t="shared" si="18"/>
        <v>0</v>
      </c>
      <c r="T25" s="13">
        <f t="shared" si="19"/>
        <v>-5.004559836156758E-3</v>
      </c>
      <c r="U25" s="13">
        <f t="shared" si="20"/>
        <v>0</v>
      </c>
      <c r="V25" s="13">
        <f t="shared" si="21"/>
        <v>5.004559836156758E-3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2.2671923763968156E-2</v>
      </c>
      <c r="E26" s="13">
        <f t="shared" si="4"/>
        <v>44.107417191886981</v>
      </c>
      <c r="F26" s="13">
        <f t="shared" si="5"/>
        <v>-0.14285714285714285</v>
      </c>
      <c r="G26" s="13">
        <f t="shared" si="6"/>
        <v>3.2388462519954506E-3</v>
      </c>
      <c r="H26" s="13">
        <f t="shared" si="7"/>
        <v>0</v>
      </c>
      <c r="I26" s="13">
        <f t="shared" si="8"/>
        <v>0.14285714285714285</v>
      </c>
      <c r="J26" s="13">
        <f t="shared" si="9"/>
        <v>-3.238846251995448E-3</v>
      </c>
      <c r="K26" s="13">
        <f t="shared" si="10"/>
        <v>0</v>
      </c>
      <c r="L26" s="13">
        <f t="shared" si="11"/>
        <v>-6.2978207525890078</v>
      </c>
      <c r="M26" s="13">
        <f t="shared" si="12"/>
        <v>6.2978207525890015</v>
      </c>
      <c r="N26" s="13">
        <f t="shared" si="13"/>
        <v>0</v>
      </c>
      <c r="O26" s="13">
        <f t="shared" si="14"/>
        <v>0</v>
      </c>
      <c r="P26" s="13">
        <f t="shared" si="15"/>
        <v>-5.2268759117278201E-6</v>
      </c>
      <c r="Q26" s="13">
        <f t="shared" si="16"/>
        <v>5.2268759117278142E-6</v>
      </c>
      <c r="R26" s="13">
        <f t="shared" si="17"/>
        <v>0</v>
      </c>
      <c r="S26" s="13">
        <f t="shared" si="18"/>
        <v>0</v>
      </c>
      <c r="T26" s="13">
        <f t="shared" si="19"/>
        <v>-3.0798310264031556E-3</v>
      </c>
      <c r="U26" s="13">
        <f t="shared" si="20"/>
        <v>0</v>
      </c>
      <c r="V26" s="13">
        <f t="shared" si="21"/>
        <v>3.0798310264031556E-3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1.3199520050894472E-2</v>
      </c>
      <c r="E27" s="13">
        <f t="shared" si="4"/>
        <v>75.76033038657603</v>
      </c>
      <c r="F27" s="13">
        <f t="shared" si="5"/>
        <v>-0.125</v>
      </c>
      <c r="G27" s="13">
        <f t="shared" si="6"/>
        <v>1.649940006361809E-3</v>
      </c>
      <c r="H27" s="13">
        <f t="shared" si="7"/>
        <v>0</v>
      </c>
      <c r="I27" s="13">
        <f t="shared" si="8"/>
        <v>0.125</v>
      </c>
      <c r="J27" s="13">
        <f t="shared" si="9"/>
        <v>-1.6499400063618077E-3</v>
      </c>
      <c r="K27" s="13">
        <f t="shared" si="10"/>
        <v>0</v>
      </c>
      <c r="L27" s="13">
        <f t="shared" si="11"/>
        <v>-9.4683913583156496</v>
      </c>
      <c r="M27" s="13">
        <f t="shared" si="12"/>
        <v>9.4683913583156407</v>
      </c>
      <c r="N27" s="13">
        <f t="shared" si="13"/>
        <v>0</v>
      </c>
      <c r="O27" s="13">
        <f t="shared" si="14"/>
        <v>0</v>
      </c>
      <c r="P27" s="13">
        <f t="shared" si="15"/>
        <v>-1.0635203243575998E-6</v>
      </c>
      <c r="Q27" s="13">
        <f t="shared" si="16"/>
        <v>1.0635203243575986E-6</v>
      </c>
      <c r="R27" s="13">
        <f t="shared" si="17"/>
        <v>0</v>
      </c>
      <c r="S27" s="13">
        <f t="shared" si="18"/>
        <v>0</v>
      </c>
      <c r="T27" s="13">
        <f t="shared" si="19"/>
        <v>-1.8560897710534745E-3</v>
      </c>
      <c r="U27" s="13">
        <f t="shared" si="20"/>
        <v>0</v>
      </c>
      <c r="V27" s="13">
        <f t="shared" si="21"/>
        <v>1.8560897710534745E-3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7.6847175117472719E-3</v>
      </c>
      <c r="E28" s="13">
        <f t="shared" si="4"/>
        <v>130.12840074750258</v>
      </c>
      <c r="F28" s="13">
        <f t="shared" si="5"/>
        <v>-0.1111111111111111</v>
      </c>
      <c r="G28" s="13">
        <f t="shared" si="6"/>
        <v>8.5385750130525248E-4</v>
      </c>
      <c r="H28" s="13">
        <f t="shared" si="7"/>
        <v>0</v>
      </c>
      <c r="I28" s="13">
        <f t="shared" si="8"/>
        <v>0.1111111111111111</v>
      </c>
      <c r="J28" s="13">
        <f t="shared" si="9"/>
        <v>-8.5385750130525173E-4</v>
      </c>
      <c r="K28" s="13">
        <f t="shared" si="10"/>
        <v>0</v>
      </c>
      <c r="L28" s="13">
        <f t="shared" si="11"/>
        <v>-14.457857336665663</v>
      </c>
      <c r="M28" s="13">
        <f t="shared" si="12"/>
        <v>14.457857336665651</v>
      </c>
      <c r="N28" s="13">
        <f t="shared" si="13"/>
        <v>0</v>
      </c>
      <c r="O28" s="13">
        <f t="shared" si="14"/>
        <v>0</v>
      </c>
      <c r="P28" s="13">
        <f t="shared" si="15"/>
        <v>-2.1978141155167442E-7</v>
      </c>
      <c r="Q28" s="13">
        <f t="shared" si="16"/>
        <v>2.1978141155167424E-7</v>
      </c>
      <c r="R28" s="13">
        <f t="shared" si="17"/>
        <v>0</v>
      </c>
      <c r="S28" s="13">
        <f t="shared" si="18"/>
        <v>0</v>
      </c>
      <c r="T28" s="13">
        <f t="shared" si="19"/>
        <v>-1.1046421689312686E-3</v>
      </c>
      <c r="U28" s="13">
        <f t="shared" si="20"/>
        <v>0</v>
      </c>
      <c r="V28" s="13">
        <f t="shared" si="21"/>
        <v>1.1046421689312686E-3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4.4740174648511787E-3</v>
      </c>
      <c r="E29" s="13">
        <f t="shared" si="4"/>
        <v>223.51276182004432</v>
      </c>
      <c r="F29" s="13">
        <f t="shared" si="5"/>
        <v>-0.1</v>
      </c>
      <c r="G29" s="13">
        <f t="shared" si="6"/>
        <v>4.4740174648511791E-4</v>
      </c>
      <c r="H29" s="13">
        <f t="shared" si="7"/>
        <v>0</v>
      </c>
      <c r="I29" s="13">
        <f t="shared" si="8"/>
        <v>0.1</v>
      </c>
      <c r="J29" s="13">
        <f t="shared" si="9"/>
        <v>-4.4740174648511748E-4</v>
      </c>
      <c r="K29" s="13">
        <f t="shared" si="10"/>
        <v>0</v>
      </c>
      <c r="L29" s="13">
        <f t="shared" si="11"/>
        <v>-22.350828780257967</v>
      </c>
      <c r="M29" s="13">
        <f t="shared" si="12"/>
        <v>22.350828780257949</v>
      </c>
      <c r="N29" s="13">
        <f t="shared" si="13"/>
        <v>0</v>
      </c>
      <c r="O29" s="13">
        <f t="shared" si="14"/>
        <v>0</v>
      </c>
      <c r="P29" s="13">
        <f t="shared" si="15"/>
        <v>-4.5983079027331898E-8</v>
      </c>
      <c r="Q29" s="13">
        <f t="shared" si="16"/>
        <v>4.5983079027331852E-8</v>
      </c>
      <c r="R29" s="13">
        <f t="shared" si="17"/>
        <v>0</v>
      </c>
      <c r="S29" s="13">
        <f t="shared" si="18"/>
        <v>0</v>
      </c>
      <c r="T29" s="13">
        <f t="shared" si="19"/>
        <v>-6.5233158530965635E-4</v>
      </c>
      <c r="U29" s="13">
        <f t="shared" si="20"/>
        <v>0</v>
      </c>
      <c r="V29" s="13">
        <f t="shared" si="21"/>
        <v>6.5233158530965635E-4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2.6047583720799836E-3</v>
      </c>
      <c r="E30" s="13">
        <f t="shared" si="4"/>
        <v>383.91276930668533</v>
      </c>
      <c r="F30" s="13">
        <f t="shared" si="5"/>
        <v>-9.0909090909090912E-2</v>
      </c>
      <c r="G30" s="13">
        <f t="shared" si="6"/>
        <v>2.3679621564363489E-4</v>
      </c>
      <c r="H30" s="13">
        <f t="shared" si="7"/>
        <v>0</v>
      </c>
      <c r="I30" s="13">
        <f t="shared" si="8"/>
        <v>9.0909090909090912E-2</v>
      </c>
      <c r="J30" s="13">
        <f t="shared" si="9"/>
        <v>-2.3679621564363468E-4</v>
      </c>
      <c r="K30" s="13">
        <f t="shared" si="10"/>
        <v>0</v>
      </c>
      <c r="L30" s="13">
        <f t="shared" si="11"/>
        <v>-34.900924049846694</v>
      </c>
      <c r="M30" s="13">
        <f t="shared" si="12"/>
        <v>34.900924049846665</v>
      </c>
      <c r="N30" s="13">
        <f t="shared" si="13"/>
        <v>0</v>
      </c>
      <c r="O30" s="13">
        <f t="shared" si="14"/>
        <v>0</v>
      </c>
      <c r="P30" s="13">
        <f t="shared" si="15"/>
        <v>-9.7175935605194809E-9</v>
      </c>
      <c r="Q30" s="13">
        <f t="shared" si="16"/>
        <v>9.7175935605194726E-9</v>
      </c>
      <c r="R30" s="13">
        <f t="shared" si="17"/>
        <v>0</v>
      </c>
      <c r="S30" s="13">
        <f t="shared" si="18"/>
        <v>0</v>
      </c>
      <c r="T30" s="13">
        <f t="shared" si="19"/>
        <v>-3.8333378012909313E-4</v>
      </c>
      <c r="U30" s="13">
        <f t="shared" si="20"/>
        <v>0</v>
      </c>
      <c r="V30" s="13">
        <f t="shared" si="21"/>
        <v>3.8333378012909313E-4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1.5164818265067852E-3</v>
      </c>
      <c r="E31" s="13">
        <f t="shared" si="4"/>
        <v>659.42102471712383</v>
      </c>
      <c r="F31" s="13">
        <f t="shared" si="5"/>
        <v>-8.3333333333333329E-2</v>
      </c>
      <c r="G31" s="13">
        <f t="shared" si="6"/>
        <v>1.2637348554223212E-4</v>
      </c>
      <c r="H31" s="13">
        <f t="shared" si="7"/>
        <v>0</v>
      </c>
      <c r="I31" s="13">
        <f t="shared" si="8"/>
        <v>8.3333333333333329E-2</v>
      </c>
      <c r="J31" s="13">
        <f t="shared" si="9"/>
        <v>-1.2637348554223187E-4</v>
      </c>
      <c r="K31" s="13">
        <f t="shared" si="10"/>
        <v>0</v>
      </c>
      <c r="L31" s="13">
        <f t="shared" si="11"/>
        <v>-54.951625686274873</v>
      </c>
      <c r="M31" s="13">
        <f t="shared" si="12"/>
        <v>54.951625686274788</v>
      </c>
      <c r="N31" s="13">
        <f t="shared" si="13"/>
        <v>0</v>
      </c>
      <c r="O31" s="13">
        <f t="shared" si="14"/>
        <v>0</v>
      </c>
      <c r="P31" s="13">
        <f t="shared" si="15"/>
        <v>-2.0707121791438155E-9</v>
      </c>
      <c r="Q31" s="13">
        <f t="shared" si="16"/>
        <v>2.0707121791438122E-9</v>
      </c>
      <c r="R31" s="13">
        <f t="shared" si="17"/>
        <v>0</v>
      </c>
      <c r="S31" s="13">
        <f t="shared" si="18"/>
        <v>0</v>
      </c>
      <c r="T31" s="13">
        <f t="shared" si="19"/>
        <v>-2.2454847003959571E-4</v>
      </c>
      <c r="U31" s="13">
        <f t="shared" si="20"/>
        <v>0</v>
      </c>
      <c r="V31" s="13">
        <f t="shared" si="21"/>
        <v>2.2454847003959571E-4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8.8289077204844731E-4</v>
      </c>
      <c r="E32" s="13">
        <f t="shared" si="4"/>
        <v>1132.6429402810957</v>
      </c>
      <c r="F32" s="13">
        <f t="shared" si="5"/>
        <v>-7.6923076923076927E-2</v>
      </c>
      <c r="G32" s="13">
        <f t="shared" si="6"/>
        <v>6.7914674772957495E-5</v>
      </c>
      <c r="H32" s="13">
        <f t="shared" si="7"/>
        <v>0</v>
      </c>
      <c r="I32" s="13">
        <f t="shared" si="8"/>
        <v>7.6923076923076927E-2</v>
      </c>
      <c r="J32" s="13">
        <f t="shared" si="9"/>
        <v>-6.7914674772957373E-5</v>
      </c>
      <c r="K32" s="13">
        <f t="shared" si="10"/>
        <v>0</v>
      </c>
      <c r="L32" s="13">
        <f t="shared" si="11"/>
        <v>-87.126312106948149</v>
      </c>
      <c r="M32" s="13">
        <f t="shared" si="12"/>
        <v>87.126312106947978</v>
      </c>
      <c r="N32" s="13">
        <f t="shared" si="13"/>
        <v>0</v>
      </c>
      <c r="O32" s="13">
        <f t="shared" si="14"/>
        <v>0</v>
      </c>
      <c r="P32" s="13">
        <f t="shared" si="15"/>
        <v>-4.4433028166033658E-10</v>
      </c>
      <c r="Q32" s="13">
        <f t="shared" si="16"/>
        <v>4.443302816603356E-10</v>
      </c>
      <c r="R32" s="13">
        <f t="shared" si="17"/>
        <v>0</v>
      </c>
      <c r="S32" s="13">
        <f t="shared" si="18"/>
        <v>0</v>
      </c>
      <c r="T32" s="13">
        <f t="shared" si="19"/>
        <v>-1.312645900593975E-4</v>
      </c>
      <c r="U32" s="13">
        <f t="shared" si="20"/>
        <v>0</v>
      </c>
      <c r="V32" s="13">
        <f t="shared" si="21"/>
        <v>1.312645900593975E-4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5.1401612715918396E-4</v>
      </c>
      <c r="E33" s="13">
        <f t="shared" si="4"/>
        <v>1945.464251339167</v>
      </c>
      <c r="F33" s="13">
        <f t="shared" si="5"/>
        <v>-7.1428571428571425E-2</v>
      </c>
      <c r="G33" s="13">
        <f t="shared" si="6"/>
        <v>3.6715437654227424E-5</v>
      </c>
      <c r="H33" s="13">
        <f t="shared" si="7"/>
        <v>0</v>
      </c>
      <c r="I33" s="13">
        <f t="shared" si="8"/>
        <v>7.1428571428571425E-2</v>
      </c>
      <c r="J33" s="13">
        <f t="shared" si="9"/>
        <v>-3.6715437654227363E-5</v>
      </c>
      <c r="K33" s="13">
        <f t="shared" si="10"/>
        <v>0</v>
      </c>
      <c r="L33" s="13">
        <f t="shared" si="11"/>
        <v>-138.96169552307452</v>
      </c>
      <c r="M33" s="13">
        <f t="shared" si="12"/>
        <v>138.96169552307427</v>
      </c>
      <c r="N33" s="13">
        <f t="shared" si="13"/>
        <v>0</v>
      </c>
      <c r="O33" s="13">
        <f t="shared" si="14"/>
        <v>0</v>
      </c>
      <c r="P33" s="13">
        <f t="shared" si="15"/>
        <v>-9.5911144293663266E-11</v>
      </c>
      <c r="Q33" s="13">
        <f t="shared" si="16"/>
        <v>9.5911144293663072E-11</v>
      </c>
      <c r="R33" s="13">
        <f t="shared" si="17"/>
        <v>0</v>
      </c>
      <c r="S33" s="13">
        <f t="shared" si="18"/>
        <v>0</v>
      </c>
      <c r="T33" s="13">
        <f t="shared" si="19"/>
        <v>-7.6629654425284648E-5</v>
      </c>
      <c r="U33" s="13">
        <f t="shared" si="20"/>
        <v>0</v>
      </c>
      <c r="V33" s="13">
        <f t="shared" si="21"/>
        <v>7.6629654425284648E-5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2.9925851231484831E-4</v>
      </c>
      <c r="E34" s="13">
        <f t="shared" si="4"/>
        <v>3341.5924989559039</v>
      </c>
      <c r="F34" s="13">
        <f t="shared" si="5"/>
        <v>-6.6666666666666666E-2</v>
      </c>
      <c r="G34" s="13">
        <f t="shared" si="6"/>
        <v>1.9950567487656551E-5</v>
      </c>
      <c r="H34" s="13">
        <f t="shared" si="7"/>
        <v>0</v>
      </c>
      <c r="I34" s="13">
        <f t="shared" si="8"/>
        <v>6.6666666666666666E-2</v>
      </c>
      <c r="J34" s="13">
        <f t="shared" si="9"/>
        <v>-1.9950567487656517E-5</v>
      </c>
      <c r="K34" s="13">
        <f t="shared" si="10"/>
        <v>0</v>
      </c>
      <c r="L34" s="13">
        <f t="shared" si="11"/>
        <v>-222.77281331315984</v>
      </c>
      <c r="M34" s="13">
        <f t="shared" si="12"/>
        <v>222.77281331315939</v>
      </c>
      <c r="N34" s="13">
        <f t="shared" si="13"/>
        <v>0</v>
      </c>
      <c r="O34" s="13">
        <f t="shared" si="14"/>
        <v>0</v>
      </c>
      <c r="P34" s="13">
        <f t="shared" si="15"/>
        <v>-2.0809111874870813E-11</v>
      </c>
      <c r="Q34" s="13">
        <f t="shared" si="16"/>
        <v>2.0809111874870765E-11</v>
      </c>
      <c r="R34" s="13">
        <f t="shared" si="17"/>
        <v>0</v>
      </c>
      <c r="S34" s="13">
        <f t="shared" si="18"/>
        <v>0</v>
      </c>
      <c r="T34" s="13">
        <f t="shared" si="19"/>
        <v>-4.4694805704827606E-5</v>
      </c>
      <c r="U34" s="13">
        <f t="shared" si="20"/>
        <v>0</v>
      </c>
      <c r="V34" s="13">
        <f t="shared" si="21"/>
        <v>4.4694805704827606E-5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1.7422732957396523E-4</v>
      </c>
      <c r="E35" s="13">
        <f t="shared" si="4"/>
        <v>5739.627660283154</v>
      </c>
      <c r="F35" s="13">
        <f t="shared" si="5"/>
        <v>-6.25E-2</v>
      </c>
      <c r="G35" s="13">
        <f t="shared" si="6"/>
        <v>1.0889208098372827E-5</v>
      </c>
      <c r="H35" s="13">
        <f t="shared" si="7"/>
        <v>0</v>
      </c>
      <c r="I35" s="13">
        <f t="shared" si="8"/>
        <v>6.25E-2</v>
      </c>
      <c r="J35" s="13">
        <f t="shared" si="9"/>
        <v>-1.0889208098372808E-5</v>
      </c>
      <c r="K35" s="13">
        <f t="shared" si="10"/>
        <v>0</v>
      </c>
      <c r="L35" s="13">
        <f t="shared" si="11"/>
        <v>-358.72671787848969</v>
      </c>
      <c r="M35" s="13">
        <f t="shared" si="12"/>
        <v>358.72671787848907</v>
      </c>
      <c r="N35" s="13">
        <f t="shared" si="13"/>
        <v>0</v>
      </c>
      <c r="O35" s="13">
        <f t="shared" si="14"/>
        <v>0</v>
      </c>
      <c r="P35" s="13">
        <f t="shared" si="15"/>
        <v>-4.5349496260652418E-12</v>
      </c>
      <c r="Q35" s="13">
        <f t="shared" si="16"/>
        <v>4.5349496260652329E-12</v>
      </c>
      <c r="R35" s="13">
        <f t="shared" si="17"/>
        <v>0</v>
      </c>
      <c r="S35" s="13">
        <f t="shared" si="18"/>
        <v>0</v>
      </c>
      <c r="T35" s="13">
        <f t="shared" si="19"/>
        <v>-2.6053038680546433E-5</v>
      </c>
      <c r="U35" s="13">
        <f t="shared" si="20"/>
        <v>0</v>
      </c>
      <c r="V35" s="13">
        <f t="shared" si="21"/>
        <v>2.6053038680546433E-5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1.0143458288176808E-4</v>
      </c>
      <c r="E36" s="13">
        <f t="shared" si="4"/>
        <v>9858.5706333075541</v>
      </c>
      <c r="F36" s="13">
        <f t="shared" si="5"/>
        <v>-5.8823529411764705E-2</v>
      </c>
      <c r="G36" s="13">
        <f t="shared" si="6"/>
        <v>5.9667401695157697E-6</v>
      </c>
      <c r="H36" s="13">
        <f t="shared" si="7"/>
        <v>0</v>
      </c>
      <c r="I36" s="13">
        <f t="shared" si="8"/>
        <v>5.8823529411764705E-2</v>
      </c>
      <c r="J36" s="13">
        <f t="shared" si="9"/>
        <v>-5.9667401695157595E-6</v>
      </c>
      <c r="K36" s="13">
        <f t="shared" si="10"/>
        <v>0</v>
      </c>
      <c r="L36" s="13">
        <f t="shared" si="11"/>
        <v>-579.91591363958753</v>
      </c>
      <c r="M36" s="13">
        <f t="shared" si="12"/>
        <v>579.91591363958651</v>
      </c>
      <c r="N36" s="13">
        <f t="shared" si="13"/>
        <v>0</v>
      </c>
      <c r="O36" s="13">
        <f t="shared" si="14"/>
        <v>0</v>
      </c>
      <c r="P36" s="13">
        <f t="shared" si="15"/>
        <v>-9.9218157402096956E-13</v>
      </c>
      <c r="Q36" s="13">
        <f t="shared" si="16"/>
        <v>9.9218157402096775E-13</v>
      </c>
      <c r="R36" s="13">
        <f t="shared" si="17"/>
        <v>0</v>
      </c>
      <c r="S36" s="13">
        <f t="shared" si="18"/>
        <v>0</v>
      </c>
      <c r="T36" s="13">
        <f t="shared" si="19"/>
        <v>-1.5180521614666401E-5</v>
      </c>
      <c r="U36" s="13">
        <f t="shared" si="20"/>
        <v>0</v>
      </c>
      <c r="V36" s="13">
        <f t="shared" si="21"/>
        <v>1.5180521614666401E-5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5.9054883235355188E-5</v>
      </c>
      <c r="E37" s="13">
        <f t="shared" si="4"/>
        <v>16933.400681102634</v>
      </c>
      <c r="F37" s="13">
        <f t="shared" si="5"/>
        <v>-5.5555555555555552E-2</v>
      </c>
      <c r="G37" s="13">
        <f t="shared" si="6"/>
        <v>3.2808268464086212E-6</v>
      </c>
      <c r="H37" s="13">
        <f t="shared" si="7"/>
        <v>0</v>
      </c>
      <c r="I37" s="13">
        <f t="shared" si="8"/>
        <v>5.5555555555555552E-2</v>
      </c>
      <c r="J37" s="13">
        <f t="shared" si="9"/>
        <v>-3.2808268464086157E-6</v>
      </c>
      <c r="K37" s="13">
        <f t="shared" si="10"/>
        <v>0</v>
      </c>
      <c r="L37" s="13">
        <f t="shared" si="11"/>
        <v>-940.74447900265432</v>
      </c>
      <c r="M37" s="13">
        <f t="shared" si="12"/>
        <v>940.74447900265261</v>
      </c>
      <c r="N37" s="13">
        <f t="shared" si="13"/>
        <v>0</v>
      </c>
      <c r="O37" s="13">
        <f t="shared" si="14"/>
        <v>0</v>
      </c>
      <c r="P37" s="13">
        <f t="shared" si="15"/>
        <v>-2.178287487235052E-13</v>
      </c>
      <c r="Q37" s="13">
        <f t="shared" si="16"/>
        <v>2.1782874872350477E-13</v>
      </c>
      <c r="R37" s="13">
        <f t="shared" si="17"/>
        <v>0</v>
      </c>
      <c r="S37" s="13">
        <f t="shared" si="18"/>
        <v>0</v>
      </c>
      <c r="T37" s="13">
        <f t="shared" si="19"/>
        <v>-8.8429853591757498E-6</v>
      </c>
      <c r="U37" s="13">
        <f t="shared" si="20"/>
        <v>0</v>
      </c>
      <c r="V37" s="13">
        <f t="shared" si="21"/>
        <v>8.8429853591757498E-6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3.4381560360005022E-5</v>
      </c>
      <c r="E38" s="13">
        <f t="shared" si="4"/>
        <v>29085.358242299797</v>
      </c>
      <c r="F38" s="13">
        <f t="shared" si="5"/>
        <v>-5.2631578947368418E-2</v>
      </c>
      <c r="G38" s="13">
        <f t="shared" si="6"/>
        <v>1.8095558084213167E-6</v>
      </c>
      <c r="H38" s="13">
        <f t="shared" si="7"/>
        <v>0</v>
      </c>
      <c r="I38" s="13">
        <f t="shared" si="8"/>
        <v>5.2631578947368418E-2</v>
      </c>
      <c r="J38" s="13">
        <f t="shared" si="9"/>
        <v>-1.8095558084213102E-6</v>
      </c>
      <c r="K38" s="13">
        <f t="shared" si="10"/>
        <v>0</v>
      </c>
      <c r="L38" s="13">
        <f t="shared" si="11"/>
        <v>-1530.8083267325439</v>
      </c>
      <c r="M38" s="13">
        <f t="shared" si="12"/>
        <v>1530.8083267325387</v>
      </c>
      <c r="N38" s="13">
        <f t="shared" si="13"/>
        <v>0</v>
      </c>
      <c r="O38" s="13">
        <f t="shared" si="14"/>
        <v>0</v>
      </c>
      <c r="P38" s="13">
        <f t="shared" si="15"/>
        <v>-4.7971325871912318E-14</v>
      </c>
      <c r="Q38" s="13">
        <f t="shared" si="16"/>
        <v>4.7971325871912154E-14</v>
      </c>
      <c r="R38" s="13">
        <f t="shared" si="17"/>
        <v>0</v>
      </c>
      <c r="S38" s="13">
        <f t="shared" si="18"/>
        <v>0</v>
      </c>
      <c r="T38" s="13">
        <f t="shared" si="19"/>
        <v>-5.1503051196205873E-6</v>
      </c>
      <c r="U38" s="13">
        <f t="shared" si="20"/>
        <v>0</v>
      </c>
      <c r="V38" s="13">
        <f t="shared" si="21"/>
        <v>5.1503051196205873E-6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2.0016832275793367E-5</v>
      </c>
      <c r="E39" s="13">
        <f t="shared" si="4"/>
        <v>49957.954696423862</v>
      </c>
      <c r="F39" s="13">
        <f t="shared" si="5"/>
        <v>-0.05</v>
      </c>
      <c r="G39" s="13">
        <f t="shared" si="6"/>
        <v>1.0008416137896684E-6</v>
      </c>
      <c r="H39" s="13">
        <f t="shared" si="7"/>
        <v>0</v>
      </c>
      <c r="I39" s="13">
        <f t="shared" si="8"/>
        <v>0.05</v>
      </c>
      <c r="J39" s="13">
        <f t="shared" si="9"/>
        <v>-1.0008416137896667E-6</v>
      </c>
      <c r="K39" s="13">
        <f t="shared" si="10"/>
        <v>0</v>
      </c>
      <c r="L39" s="13">
        <f t="shared" si="11"/>
        <v>-2497.8977338203563</v>
      </c>
      <c r="M39" s="13">
        <f t="shared" si="12"/>
        <v>2497.8977338203517</v>
      </c>
      <c r="N39" s="13">
        <f t="shared" si="13"/>
        <v>0</v>
      </c>
      <c r="O39" s="13">
        <f t="shared" si="14"/>
        <v>0</v>
      </c>
      <c r="P39" s="13">
        <f t="shared" si="15"/>
        <v>-1.0593828738241128E-14</v>
      </c>
      <c r="Q39" s="13">
        <f t="shared" si="16"/>
        <v>1.0593828738241107E-14</v>
      </c>
      <c r="R39" s="13">
        <f t="shared" si="17"/>
        <v>0</v>
      </c>
      <c r="S39" s="13">
        <f t="shared" si="18"/>
        <v>0</v>
      </c>
      <c r="T39" s="13">
        <f t="shared" si="19"/>
        <v>-2.9992609212374731E-6</v>
      </c>
      <c r="U39" s="13">
        <f t="shared" si="20"/>
        <v>0</v>
      </c>
      <c r="V39" s="13">
        <f t="shared" si="21"/>
        <v>2.9992609212374731E-6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1.1653734448403182E-5</v>
      </c>
      <c r="E40" s="13">
        <f t="shared" si="4"/>
        <v>85809.40336571871</v>
      </c>
      <c r="F40" s="13">
        <f t="shared" si="5"/>
        <v>-4.7619047619047616E-2</v>
      </c>
      <c r="G40" s="13">
        <f t="shared" si="6"/>
        <v>5.5493973563824664E-7</v>
      </c>
      <c r="H40" s="13">
        <f t="shared" si="7"/>
        <v>0</v>
      </c>
      <c r="I40" s="13">
        <f t="shared" si="8"/>
        <v>4.7619047619047616E-2</v>
      </c>
      <c r="J40" s="13">
        <f t="shared" si="9"/>
        <v>-5.5493973563824579E-7</v>
      </c>
      <c r="K40" s="13">
        <f t="shared" si="10"/>
        <v>0</v>
      </c>
      <c r="L40" s="13">
        <f t="shared" si="11"/>
        <v>-4086.1620644792924</v>
      </c>
      <c r="M40" s="13">
        <f t="shared" si="12"/>
        <v>4086.1620644792843</v>
      </c>
      <c r="N40" s="13">
        <f t="shared" si="13"/>
        <v>0</v>
      </c>
      <c r="O40" s="13">
        <f t="shared" si="14"/>
        <v>0</v>
      </c>
      <c r="P40" s="13">
        <f t="shared" si="15"/>
        <v>-2.3453694773068827E-15</v>
      </c>
      <c r="Q40" s="13">
        <f t="shared" si="16"/>
        <v>2.3453694773068776E-15</v>
      </c>
      <c r="R40" s="13">
        <f t="shared" si="17"/>
        <v>0</v>
      </c>
      <c r="S40" s="13">
        <f t="shared" si="18"/>
        <v>0</v>
      </c>
      <c r="T40" s="13">
        <f t="shared" si="19"/>
        <v>-1.7464648019621528E-6</v>
      </c>
      <c r="U40" s="13">
        <f t="shared" si="20"/>
        <v>0</v>
      </c>
      <c r="V40" s="13">
        <f t="shared" si="21"/>
        <v>1.7464648019621528E-6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6.7847661769207663E-6</v>
      </c>
      <c r="E41" s="13">
        <f t="shared" si="4"/>
        <v>147389.0144367282</v>
      </c>
      <c r="F41" s="13">
        <f t="shared" si="5"/>
        <v>-4.5454545454545456E-2</v>
      </c>
      <c r="G41" s="13">
        <f t="shared" si="6"/>
        <v>3.0839846258730757E-7</v>
      </c>
      <c r="H41" s="13">
        <f t="shared" si="7"/>
        <v>0</v>
      </c>
      <c r="I41" s="13">
        <f t="shared" si="8"/>
        <v>4.5454545454545456E-2</v>
      </c>
      <c r="J41" s="13">
        <f t="shared" si="9"/>
        <v>-3.0839846258730698E-7</v>
      </c>
      <c r="K41" s="13">
        <f t="shared" si="10"/>
        <v>0</v>
      </c>
      <c r="L41" s="13">
        <f t="shared" si="11"/>
        <v>-6699.5006559065305</v>
      </c>
      <c r="M41" s="13">
        <f t="shared" si="12"/>
        <v>6699.5006559065196</v>
      </c>
      <c r="N41" s="13">
        <f t="shared" si="13"/>
        <v>0</v>
      </c>
      <c r="O41" s="13">
        <f t="shared" si="14"/>
        <v>0</v>
      </c>
      <c r="P41" s="13">
        <f t="shared" si="15"/>
        <v>-5.2042182699342267E-16</v>
      </c>
      <c r="Q41" s="13">
        <f t="shared" si="16"/>
        <v>5.2042182699342188E-16</v>
      </c>
      <c r="R41" s="13">
        <f t="shared" si="17"/>
        <v>0</v>
      </c>
      <c r="S41" s="13">
        <f t="shared" si="18"/>
        <v>0</v>
      </c>
      <c r="T41" s="13">
        <f t="shared" si="19"/>
        <v>-1.0169069605174584E-6</v>
      </c>
      <c r="U41" s="13">
        <f t="shared" si="20"/>
        <v>0</v>
      </c>
      <c r="V41" s="13">
        <f t="shared" si="21"/>
        <v>1.0169069605174584E-6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3.9500687337006941E-6</v>
      </c>
      <c r="E42" s="13">
        <f t="shared" si="4"/>
        <v>253160.15173820325</v>
      </c>
      <c r="F42" s="13">
        <f t="shared" si="5"/>
        <v>-4.3478260869565216E-2</v>
      </c>
      <c r="G42" s="13">
        <f t="shared" si="6"/>
        <v>1.7174211885655191E-7</v>
      </c>
      <c r="H42" s="13">
        <f t="shared" si="7"/>
        <v>0</v>
      </c>
      <c r="I42" s="13">
        <f t="shared" si="8"/>
        <v>4.3478260869565216E-2</v>
      </c>
      <c r="J42" s="13">
        <f t="shared" si="9"/>
        <v>-1.717421188565513E-7</v>
      </c>
      <c r="K42" s="13">
        <f t="shared" si="10"/>
        <v>0</v>
      </c>
      <c r="L42" s="13">
        <f t="shared" si="11"/>
        <v>-11006.963118880612</v>
      </c>
      <c r="M42" s="13">
        <f t="shared" si="12"/>
        <v>11006.963118880572</v>
      </c>
      <c r="N42" s="13">
        <f t="shared" si="13"/>
        <v>0</v>
      </c>
      <c r="O42" s="13">
        <f t="shared" si="14"/>
        <v>0</v>
      </c>
      <c r="P42" s="13">
        <f t="shared" si="15"/>
        <v>-1.1571721370117012E-16</v>
      </c>
      <c r="Q42" s="13">
        <f t="shared" si="16"/>
        <v>1.157172137011697E-16</v>
      </c>
      <c r="R42" s="13">
        <f t="shared" si="17"/>
        <v>0</v>
      </c>
      <c r="S42" s="13">
        <f t="shared" si="18"/>
        <v>0</v>
      </c>
      <c r="T42" s="13">
        <f t="shared" si="19"/>
        <v>-5.9208786930102709E-7</v>
      </c>
      <c r="U42" s="13">
        <f t="shared" si="20"/>
        <v>0</v>
      </c>
      <c r="V42" s="13">
        <f t="shared" si="21"/>
        <v>5.9208786930102709E-7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2.2997171301253557E-6</v>
      </c>
      <c r="E43" s="13">
        <f t="shared" si="4"/>
        <v>434836.08783898171</v>
      </c>
      <c r="F43" s="13">
        <f t="shared" si="5"/>
        <v>-4.1666666666666664E-2</v>
      </c>
      <c r="G43" s="13">
        <f t="shared" si="6"/>
        <v>9.5821547088556468E-8</v>
      </c>
      <c r="H43" s="13">
        <f t="shared" si="7"/>
        <v>0</v>
      </c>
      <c r="I43" s="13">
        <f t="shared" si="8"/>
        <v>4.1666666666666664E-2</v>
      </c>
      <c r="J43" s="13">
        <f t="shared" si="9"/>
        <v>-9.5821547088556137E-8</v>
      </c>
      <c r="K43" s="13">
        <f t="shared" si="10"/>
        <v>0</v>
      </c>
      <c r="L43" s="13">
        <f t="shared" si="11"/>
        <v>-18118.170326528481</v>
      </c>
      <c r="M43" s="13">
        <f t="shared" si="12"/>
        <v>18118.170326528412</v>
      </c>
      <c r="N43" s="13">
        <f t="shared" si="13"/>
        <v>0</v>
      </c>
      <c r="O43" s="13">
        <f t="shared" si="14"/>
        <v>0</v>
      </c>
      <c r="P43" s="13">
        <f t="shared" si="15"/>
        <v>-2.5778769444302435E-17</v>
      </c>
      <c r="Q43" s="13">
        <f t="shared" si="16"/>
        <v>2.5778769444302339E-17</v>
      </c>
      <c r="R43" s="13">
        <f t="shared" si="17"/>
        <v>0</v>
      </c>
      <c r="S43" s="13">
        <f t="shared" si="18"/>
        <v>0</v>
      </c>
      <c r="T43" s="13">
        <f t="shared" si="19"/>
        <v>-3.4473067187640359E-7</v>
      </c>
      <c r="U43" s="13">
        <f t="shared" si="20"/>
        <v>0</v>
      </c>
      <c r="V43" s="13">
        <f t="shared" si="21"/>
        <v>3.4473067187640359E-7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1.3388878106020139E-6</v>
      </c>
      <c r="E44" s="13">
        <f t="shared" si="4"/>
        <v>746888.5683187769</v>
      </c>
      <c r="F44" s="13">
        <f t="shared" si="5"/>
        <v>-0.04</v>
      </c>
      <c r="G44" s="13">
        <f t="shared" si="6"/>
        <v>5.3555512424080561E-8</v>
      </c>
      <c r="H44" s="13">
        <f t="shared" si="7"/>
        <v>0</v>
      </c>
      <c r="I44" s="13">
        <f t="shared" si="8"/>
        <v>0.04</v>
      </c>
      <c r="J44" s="13">
        <f t="shared" si="9"/>
        <v>-5.3555512424080462E-8</v>
      </c>
      <c r="K44" s="13">
        <f t="shared" si="10"/>
        <v>0</v>
      </c>
      <c r="L44" s="13">
        <f t="shared" si="11"/>
        <v>-29875.542732697573</v>
      </c>
      <c r="M44" s="13">
        <f t="shared" si="12"/>
        <v>29875.542732697526</v>
      </c>
      <c r="N44" s="13">
        <f t="shared" si="13"/>
        <v>0</v>
      </c>
      <c r="O44" s="13">
        <f t="shared" si="14"/>
        <v>0</v>
      </c>
      <c r="P44" s="13">
        <f t="shared" si="15"/>
        <v>-5.7528233105574841E-18</v>
      </c>
      <c r="Q44" s="13">
        <f t="shared" si="16"/>
        <v>5.7528233105574741E-18</v>
      </c>
      <c r="R44" s="13">
        <f t="shared" si="17"/>
        <v>0</v>
      </c>
      <c r="S44" s="13">
        <f t="shared" si="18"/>
        <v>0</v>
      </c>
      <c r="T44" s="13">
        <f t="shared" si="19"/>
        <v>-2.007086428839027E-7</v>
      </c>
      <c r="U44" s="13">
        <f t="shared" si="20"/>
        <v>0</v>
      </c>
      <c r="V44" s="13">
        <f t="shared" si="21"/>
        <v>2.007086428839027E-7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7.7949611536830337E-7</v>
      </c>
      <c r="E45" s="13">
        <f t="shared" si="4"/>
        <v>1282880.0301686057</v>
      </c>
      <c r="F45" s="13">
        <f t="shared" si="5"/>
        <v>-3.8461538461538464E-2</v>
      </c>
      <c r="G45" s="13">
        <f t="shared" si="6"/>
        <v>2.9980619821857821E-8</v>
      </c>
      <c r="H45" s="13">
        <f t="shared" si="7"/>
        <v>0</v>
      </c>
      <c r="I45" s="13">
        <f t="shared" si="8"/>
        <v>3.8461538461538464E-2</v>
      </c>
      <c r="J45" s="13">
        <f t="shared" si="9"/>
        <v>-2.9980619821857715E-8</v>
      </c>
      <c r="K45" s="13">
        <f t="shared" si="10"/>
        <v>0</v>
      </c>
      <c r="L45" s="13">
        <f t="shared" si="11"/>
        <v>-49341.539621839642</v>
      </c>
      <c r="M45" s="13">
        <f t="shared" si="12"/>
        <v>49341.539621839467</v>
      </c>
      <c r="N45" s="13">
        <f t="shared" si="13"/>
        <v>0</v>
      </c>
      <c r="O45" s="13">
        <f t="shared" si="14"/>
        <v>0</v>
      </c>
      <c r="P45" s="13">
        <f t="shared" si="15"/>
        <v>-1.2858648251080118E-18</v>
      </c>
      <c r="Q45" s="13">
        <f t="shared" si="16"/>
        <v>1.2858648251080071E-18</v>
      </c>
      <c r="R45" s="13">
        <f t="shared" si="17"/>
        <v>0</v>
      </c>
      <c r="S45" s="13">
        <f t="shared" si="18"/>
        <v>0</v>
      </c>
      <c r="T45" s="13">
        <f t="shared" si="19"/>
        <v>-1.1685492815949094E-7</v>
      </c>
      <c r="U45" s="13">
        <f t="shared" si="20"/>
        <v>0</v>
      </c>
      <c r="V45" s="13">
        <f t="shared" si="21"/>
        <v>1.1685492815949094E-7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4.5382009535292443E-7</v>
      </c>
      <c r="E46" s="13">
        <f t="shared" si="4"/>
        <v>2203516.3498485568</v>
      </c>
      <c r="F46" s="13">
        <f t="shared" si="5"/>
        <v>-3.7037037037037035E-2</v>
      </c>
      <c r="G46" s="13">
        <f t="shared" si="6"/>
        <v>1.6808151679737941E-8</v>
      </c>
      <c r="H46" s="13">
        <f t="shared" si="7"/>
        <v>0</v>
      </c>
      <c r="I46" s="13">
        <f t="shared" si="8"/>
        <v>3.7037037037037035E-2</v>
      </c>
      <c r="J46" s="13">
        <f t="shared" si="9"/>
        <v>-1.6808151679737881E-8</v>
      </c>
      <c r="K46" s="13">
        <f t="shared" si="10"/>
        <v>0</v>
      </c>
      <c r="L46" s="13">
        <f t="shared" si="11"/>
        <v>-81611.716661041137</v>
      </c>
      <c r="M46" s="13">
        <f t="shared" si="12"/>
        <v>81611.716661040846</v>
      </c>
      <c r="N46" s="13">
        <f t="shared" si="13"/>
        <v>0</v>
      </c>
      <c r="O46" s="13">
        <f t="shared" si="14"/>
        <v>0</v>
      </c>
      <c r="P46" s="13">
        <f t="shared" si="15"/>
        <v>-2.8784091083046325E-19</v>
      </c>
      <c r="Q46" s="13">
        <f t="shared" si="16"/>
        <v>2.8784091083046223E-19</v>
      </c>
      <c r="R46" s="13">
        <f t="shared" si="17"/>
        <v>0</v>
      </c>
      <c r="S46" s="13">
        <f t="shared" si="18"/>
        <v>0</v>
      </c>
      <c r="T46" s="13">
        <f t="shared" si="19"/>
        <v>-6.8033756262504842E-8</v>
      </c>
      <c r="U46" s="13">
        <f t="shared" si="20"/>
        <v>0</v>
      </c>
      <c r="V46" s="13">
        <f t="shared" si="21"/>
        <v>6.8033756262504842E-8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2.6421257897972642E-7</v>
      </c>
      <c r="E47" s="13">
        <f t="shared" si="4"/>
        <v>3784831.1532386658</v>
      </c>
      <c r="F47" s="13">
        <f t="shared" si="5"/>
        <v>-3.5714285714285712E-2</v>
      </c>
      <c r="G47" s="13">
        <f t="shared" si="6"/>
        <v>9.436163534990228E-9</v>
      </c>
      <c r="H47" s="13">
        <f t="shared" si="7"/>
        <v>0</v>
      </c>
      <c r="I47" s="13">
        <f t="shared" si="8"/>
        <v>3.5714285714285712E-2</v>
      </c>
      <c r="J47" s="13">
        <f t="shared" si="9"/>
        <v>-9.436163534990195E-9</v>
      </c>
      <c r="K47" s="13">
        <f t="shared" si="10"/>
        <v>0</v>
      </c>
      <c r="L47" s="13">
        <f t="shared" si="11"/>
        <v>-135172.54118708626</v>
      </c>
      <c r="M47" s="13">
        <f t="shared" si="12"/>
        <v>135172.54118708576</v>
      </c>
      <c r="N47" s="13">
        <f t="shared" si="13"/>
        <v>0</v>
      </c>
      <c r="O47" s="13">
        <f t="shared" si="14"/>
        <v>0</v>
      </c>
      <c r="P47" s="13">
        <f t="shared" si="15"/>
        <v>-6.4521710646116758E-20</v>
      </c>
      <c r="Q47" s="13">
        <f t="shared" si="16"/>
        <v>6.4521710646116518E-20</v>
      </c>
      <c r="R47" s="13">
        <f t="shared" si="17"/>
        <v>0</v>
      </c>
      <c r="S47" s="13">
        <f t="shared" si="18"/>
        <v>0</v>
      </c>
      <c r="T47" s="13">
        <f t="shared" si="19"/>
        <v>-3.9609508070123698E-8</v>
      </c>
      <c r="U47" s="13">
        <f t="shared" si="20"/>
        <v>0</v>
      </c>
      <c r="V47" s="13">
        <f t="shared" si="21"/>
        <v>3.9609508070123698E-8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1.5382370151949729E-7</v>
      </c>
      <c r="E48" s="13">
        <f t="shared" si="4"/>
        <v>6500948.7492618235</v>
      </c>
      <c r="F48" s="13">
        <f t="shared" si="5"/>
        <v>-3.4482758620689655E-2</v>
      </c>
      <c r="G48" s="13">
        <f t="shared" si="6"/>
        <v>5.3042655696378378E-9</v>
      </c>
      <c r="H48" s="13">
        <f t="shared" si="7"/>
        <v>0</v>
      </c>
      <c r="I48" s="13">
        <f t="shared" si="8"/>
        <v>3.4482758620689655E-2</v>
      </c>
      <c r="J48" s="13">
        <f t="shared" si="9"/>
        <v>-5.3042655696378279E-9</v>
      </c>
      <c r="K48" s="13">
        <f t="shared" si="10"/>
        <v>0</v>
      </c>
      <c r="L48" s="13">
        <f t="shared" si="11"/>
        <v>-224170.64652626484</v>
      </c>
      <c r="M48" s="13">
        <f t="shared" si="12"/>
        <v>224170.64652626449</v>
      </c>
      <c r="N48" s="13">
        <f t="shared" si="13"/>
        <v>0</v>
      </c>
      <c r="O48" s="13">
        <f t="shared" si="14"/>
        <v>0</v>
      </c>
      <c r="P48" s="13">
        <f t="shared" si="15"/>
        <v>-1.4481499271653283E-20</v>
      </c>
      <c r="Q48" s="13">
        <f t="shared" si="16"/>
        <v>1.4481499271653259E-20</v>
      </c>
      <c r="R48" s="13">
        <f t="shared" si="17"/>
        <v>0</v>
      </c>
      <c r="S48" s="13">
        <f t="shared" si="18"/>
        <v>0</v>
      </c>
      <c r="T48" s="13">
        <f t="shared" si="19"/>
        <v>-2.306071643106524E-8</v>
      </c>
      <c r="U48" s="13">
        <f t="shared" si="20"/>
        <v>0</v>
      </c>
      <c r="V48" s="13">
        <f t="shared" si="21"/>
        <v>2.306071643106524E-8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8.9555657192896214E-8</v>
      </c>
      <c r="E49" s="13">
        <f t="shared" si="4"/>
        <v>11166240.429078361</v>
      </c>
      <c r="F49" s="13">
        <f t="shared" si="5"/>
        <v>-3.3333333333333333E-2</v>
      </c>
      <c r="G49" s="13">
        <f t="shared" si="6"/>
        <v>2.9851885730965404E-9</v>
      </c>
      <c r="H49" s="13">
        <f t="shared" si="7"/>
        <v>0</v>
      </c>
      <c r="I49" s="13">
        <f t="shared" si="8"/>
        <v>3.3333333333333333E-2</v>
      </c>
      <c r="J49" s="13">
        <f t="shared" si="9"/>
        <v>-2.9851885730965293E-9</v>
      </c>
      <c r="K49" s="13">
        <f t="shared" si="10"/>
        <v>0</v>
      </c>
      <c r="L49" s="13">
        <f t="shared" si="11"/>
        <v>-372208.01430261036</v>
      </c>
      <c r="M49" s="13">
        <f t="shared" si="12"/>
        <v>372208.01430260908</v>
      </c>
      <c r="N49" s="13">
        <f t="shared" si="13"/>
        <v>0</v>
      </c>
      <c r="O49" s="13">
        <f t="shared" si="14"/>
        <v>0</v>
      </c>
      <c r="P49" s="13">
        <f t="shared" si="15"/>
        <v>-3.2541524141753801E-21</v>
      </c>
      <c r="Q49" s="13">
        <f t="shared" si="16"/>
        <v>3.2541524141753681E-21</v>
      </c>
      <c r="R49" s="13">
        <f t="shared" si="17"/>
        <v>0</v>
      </c>
      <c r="S49" s="13">
        <f t="shared" si="18"/>
        <v>0</v>
      </c>
      <c r="T49" s="13">
        <f t="shared" si="19"/>
        <v>-1.3425949604528618E-8</v>
      </c>
      <c r="U49" s="13">
        <f t="shared" si="20"/>
        <v>0</v>
      </c>
      <c r="V49" s="13">
        <f t="shared" si="21"/>
        <v>1.3425949604528618E-8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5.2139011452893603E-8</v>
      </c>
      <c r="E50" s="13">
        <f t="shared" si="4"/>
        <v>19179496.736402012</v>
      </c>
      <c r="F50" s="13">
        <f t="shared" si="5"/>
        <v>-3.2258064516129031E-2</v>
      </c>
      <c r="G50" s="13">
        <f t="shared" si="6"/>
        <v>1.6819035952546324E-9</v>
      </c>
      <c r="H50" s="13">
        <f t="shared" si="7"/>
        <v>0</v>
      </c>
      <c r="I50" s="13">
        <f t="shared" si="8"/>
        <v>3.2258064516129031E-2</v>
      </c>
      <c r="J50" s="13">
        <f t="shared" si="9"/>
        <v>-1.6819035952546264E-9</v>
      </c>
      <c r="K50" s="13">
        <f t="shared" si="10"/>
        <v>0</v>
      </c>
      <c r="L50" s="13">
        <f t="shared" si="11"/>
        <v>-618693.44310974295</v>
      </c>
      <c r="M50" s="13">
        <f t="shared" si="12"/>
        <v>618693.44310974074</v>
      </c>
      <c r="N50" s="13">
        <f t="shared" si="13"/>
        <v>0</v>
      </c>
      <c r="O50" s="13">
        <f t="shared" si="14"/>
        <v>0</v>
      </c>
      <c r="P50" s="13">
        <f t="shared" si="15"/>
        <v>-7.3205729211829927E-22</v>
      </c>
      <c r="Q50" s="13">
        <f t="shared" si="16"/>
        <v>7.3205729211829654E-22</v>
      </c>
      <c r="R50" s="13">
        <f t="shared" si="17"/>
        <v>0</v>
      </c>
      <c r="S50" s="13">
        <f t="shared" si="18"/>
        <v>0</v>
      </c>
      <c r="T50" s="13">
        <f t="shared" si="19"/>
        <v>-7.8165742451090487E-9</v>
      </c>
      <c r="U50" s="13">
        <f t="shared" si="20"/>
        <v>0</v>
      </c>
      <c r="V50" s="13">
        <f t="shared" si="21"/>
        <v>7.8165742451090487E-9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3.0355162370475093E-8</v>
      </c>
      <c r="E51" s="13">
        <f t="shared" si="4"/>
        <v>32943325.678687476</v>
      </c>
      <c r="F51" s="13">
        <f t="shared" si="5"/>
        <v>-3.125E-2</v>
      </c>
      <c r="G51" s="13">
        <f t="shared" si="6"/>
        <v>9.4859882407734667E-10</v>
      </c>
      <c r="H51" s="13">
        <f t="shared" si="7"/>
        <v>0</v>
      </c>
      <c r="I51" s="13">
        <f t="shared" si="8"/>
        <v>3.125E-2</v>
      </c>
      <c r="J51" s="13">
        <f t="shared" si="9"/>
        <v>-9.4859882407734336E-10</v>
      </c>
      <c r="K51" s="13">
        <f t="shared" si="10"/>
        <v>0</v>
      </c>
      <c r="L51" s="13">
        <f t="shared" si="11"/>
        <v>-1029478.9274589863</v>
      </c>
      <c r="M51" s="13">
        <f t="shared" si="12"/>
        <v>1029478.9274589826</v>
      </c>
      <c r="N51" s="13">
        <f t="shared" si="13"/>
        <v>0</v>
      </c>
      <c r="O51" s="13">
        <f t="shared" si="14"/>
        <v>0</v>
      </c>
      <c r="P51" s="13">
        <f t="shared" si="15"/>
        <v>-1.6485586660925284E-22</v>
      </c>
      <c r="Q51" s="13">
        <f t="shared" si="16"/>
        <v>1.6485586660925221E-22</v>
      </c>
      <c r="R51" s="13">
        <f t="shared" si="17"/>
        <v>0</v>
      </c>
      <c r="S51" s="13">
        <f t="shared" si="18"/>
        <v>0</v>
      </c>
      <c r="T51" s="13">
        <f t="shared" si="19"/>
        <v>-4.5507960598519039E-9</v>
      </c>
      <c r="U51" s="13">
        <f t="shared" si="20"/>
        <v>0</v>
      </c>
      <c r="V51" s="13">
        <f t="shared" si="21"/>
        <v>4.5507960598519039E-9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1.76726765019395E-8</v>
      </c>
      <c r="E52" s="13">
        <f t="shared" ref="E52:E69" si="26">EXP($A52*Leiter_u1)</f>
        <v>56584524.697787248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5.3553565157392427E-10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-5.3553565157392241E-10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-1714682.5665996196</v>
      </c>
      <c r="M52" s="13">
        <f t="shared" ref="M52:M69" si="34">F52+G52*EXP(2*$A52*Leiter_u1)+I52+J52</f>
        <v>1714682.5665996131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-3.7161057580152369E-23</v>
      </c>
      <c r="Q52" s="13">
        <f t="shared" ref="Q52:Q69" si="38">(M52+P52)*((Perm_mü1-1)/(Perm_mü1+1)*EXP(-2*$A52*Körper_u1))</f>
        <v>3.7161057580152222E-23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-2.6494634189676658E-9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2.6494634189676658E-9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1.028897460439828E-8</v>
      </c>
      <c r="E53" s="13">
        <f t="shared" si="26"/>
        <v>97191414.931914106</v>
      </c>
      <c r="F53" s="13">
        <f t="shared" si="27"/>
        <v>-2.9411764705882353E-2</v>
      </c>
      <c r="G53" s="13">
        <f t="shared" si="28"/>
        <v>3.0261690012936115E-10</v>
      </c>
      <c r="H53" s="13">
        <f t="shared" si="29"/>
        <v>0</v>
      </c>
      <c r="I53" s="13">
        <f t="shared" si="30"/>
        <v>2.9411764705882353E-2</v>
      </c>
      <c r="J53" s="13">
        <f t="shared" si="31"/>
        <v>-3.0261690012936012E-10</v>
      </c>
      <c r="K53" s="13">
        <f t="shared" si="32"/>
        <v>0</v>
      </c>
      <c r="L53" s="13">
        <f t="shared" si="33"/>
        <v>-2858571.0274092481</v>
      </c>
      <c r="M53" s="13">
        <f t="shared" si="34"/>
        <v>2858571.0274092378</v>
      </c>
      <c r="N53" s="13">
        <f t="shared" si="35"/>
        <v>0</v>
      </c>
      <c r="O53" s="13">
        <f t="shared" si="36"/>
        <v>0</v>
      </c>
      <c r="P53" s="13">
        <f t="shared" si="37"/>
        <v>-8.3843752672499045E-24</v>
      </c>
      <c r="Q53" s="13">
        <f t="shared" si="38"/>
        <v>8.3843752672498737E-24</v>
      </c>
      <c r="R53" s="13">
        <f t="shared" si="39"/>
        <v>0</v>
      </c>
      <c r="S53" s="13">
        <f t="shared" si="40"/>
        <v>0</v>
      </c>
      <c r="T53" s="13">
        <f t="shared" si="41"/>
        <v>-1.5425108732222465E-9</v>
      </c>
      <c r="U53" s="13">
        <f t="shared" si="42"/>
        <v>0</v>
      </c>
      <c r="V53" s="13">
        <f t="shared" si="43"/>
        <v>1.5425108732222465E-9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5.9902074481097618E-9</v>
      </c>
      <c r="E54" s="13">
        <f t="shared" si="26"/>
        <v>166939126.67674884</v>
      </c>
      <c r="F54" s="13">
        <f t="shared" si="27"/>
        <v>-2.8571428571428571E-2</v>
      </c>
      <c r="G54" s="13">
        <f t="shared" si="28"/>
        <v>1.7114878423170748E-10</v>
      </c>
      <c r="H54" s="13">
        <f t="shared" si="29"/>
        <v>0</v>
      </c>
      <c r="I54" s="13">
        <f t="shared" si="30"/>
        <v>2.8571428571428571E-2</v>
      </c>
      <c r="J54" s="13">
        <f t="shared" si="31"/>
        <v>-1.7114878423170688E-10</v>
      </c>
      <c r="K54" s="13">
        <f t="shared" si="32"/>
        <v>0</v>
      </c>
      <c r="L54" s="13">
        <f t="shared" si="33"/>
        <v>-4769689.3336214125</v>
      </c>
      <c r="M54" s="13">
        <f t="shared" si="34"/>
        <v>4769689.3336213948</v>
      </c>
      <c r="N54" s="13">
        <f t="shared" si="35"/>
        <v>0</v>
      </c>
      <c r="O54" s="13">
        <f t="shared" si="36"/>
        <v>0</v>
      </c>
      <c r="P54" s="13">
        <f t="shared" si="37"/>
        <v>-1.893342575677162E-24</v>
      </c>
      <c r="Q54" s="13">
        <f t="shared" si="38"/>
        <v>1.8933425756771547E-24</v>
      </c>
      <c r="R54" s="13">
        <f t="shared" si="39"/>
        <v>0</v>
      </c>
      <c r="S54" s="13">
        <f t="shared" si="40"/>
        <v>0</v>
      </c>
      <c r="T54" s="13">
        <f t="shared" si="41"/>
        <v>-8.9804556176960236E-10</v>
      </c>
      <c r="U54" s="13">
        <f t="shared" si="42"/>
        <v>0</v>
      </c>
      <c r="V54" s="13">
        <f t="shared" si="43"/>
        <v>8.9804556176960236E-10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3.4874792339414351E-9</v>
      </c>
      <c r="E55" s="13">
        <f t="shared" si="26"/>
        <v>286740058.6267671</v>
      </c>
      <c r="F55" s="13">
        <f t="shared" si="27"/>
        <v>-2.7777777777777776E-2</v>
      </c>
      <c r="G55" s="13">
        <f t="shared" si="28"/>
        <v>9.6874423165039862E-11</v>
      </c>
      <c r="H55" s="13">
        <f t="shared" si="29"/>
        <v>0</v>
      </c>
      <c r="I55" s="13">
        <f t="shared" si="30"/>
        <v>2.7777777777777776E-2</v>
      </c>
      <c r="J55" s="13">
        <f t="shared" si="31"/>
        <v>-9.6874423165039526E-11</v>
      </c>
      <c r="K55" s="13">
        <f t="shared" si="32"/>
        <v>0</v>
      </c>
      <c r="L55" s="13">
        <f t="shared" si="33"/>
        <v>-7965001.6285213381</v>
      </c>
      <c r="M55" s="13">
        <f t="shared" si="34"/>
        <v>7965001.6285213083</v>
      </c>
      <c r="N55" s="13">
        <f t="shared" si="35"/>
        <v>0</v>
      </c>
      <c r="O55" s="13">
        <f t="shared" si="36"/>
        <v>0</v>
      </c>
      <c r="P55" s="13">
        <f t="shared" si="37"/>
        <v>-4.2790007706678164E-25</v>
      </c>
      <c r="Q55" s="13">
        <f t="shared" si="38"/>
        <v>4.2790007706677999E-25</v>
      </c>
      <c r="R55" s="13">
        <f t="shared" si="39"/>
        <v>0</v>
      </c>
      <c r="S55" s="13">
        <f t="shared" si="40"/>
        <v>0</v>
      </c>
      <c r="T55" s="13">
        <f t="shared" si="41"/>
        <v>-5.2283950096766284E-10</v>
      </c>
      <c r="U55" s="13">
        <f t="shared" si="42"/>
        <v>0</v>
      </c>
      <c r="V55" s="13">
        <f t="shared" si="43"/>
        <v>5.2283950096766284E-10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2.0303990325094128E-9</v>
      </c>
      <c r="E56" s="13">
        <f t="shared" si="26"/>
        <v>492514025.07027346</v>
      </c>
      <c r="F56" s="13">
        <f t="shared" si="27"/>
        <v>-2.7027027027027029E-2</v>
      </c>
      <c r="G56" s="13">
        <f t="shared" si="28"/>
        <v>5.4875649527281432E-11</v>
      </c>
      <c r="H56" s="13">
        <f t="shared" si="29"/>
        <v>0</v>
      </c>
      <c r="I56" s="13">
        <f t="shared" si="30"/>
        <v>2.7027027027027029E-2</v>
      </c>
      <c r="J56" s="13">
        <f t="shared" si="31"/>
        <v>-5.4875649527281239E-11</v>
      </c>
      <c r="K56" s="13">
        <f t="shared" si="32"/>
        <v>0</v>
      </c>
      <c r="L56" s="13">
        <f t="shared" si="33"/>
        <v>-13311189.866764197</v>
      </c>
      <c r="M56" s="13">
        <f t="shared" si="34"/>
        <v>13311189.866764149</v>
      </c>
      <c r="N56" s="13">
        <f t="shared" si="35"/>
        <v>0</v>
      </c>
      <c r="O56" s="13">
        <f t="shared" si="36"/>
        <v>0</v>
      </c>
      <c r="P56" s="13">
        <f t="shared" si="37"/>
        <v>-9.6781146260729612E-26</v>
      </c>
      <c r="Q56" s="13">
        <f t="shared" si="38"/>
        <v>9.6781146260729256E-26</v>
      </c>
      <c r="R56" s="13">
        <f t="shared" si="39"/>
        <v>0</v>
      </c>
      <c r="S56" s="13">
        <f t="shared" si="40"/>
        <v>0</v>
      </c>
      <c r="T56" s="13">
        <f t="shared" si="41"/>
        <v>-3.0439557333212005E-10</v>
      </c>
      <c r="U56" s="13">
        <f t="shared" si="42"/>
        <v>0</v>
      </c>
      <c r="V56" s="13">
        <f t="shared" si="43"/>
        <v>3.0439557333212005E-10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1.1820916927886685E-9</v>
      </c>
      <c r="E57" s="13">
        <f t="shared" si="26"/>
        <v>845958064.08291686</v>
      </c>
      <c r="F57" s="13">
        <f t="shared" si="27"/>
        <v>-2.6315789473684209E-2</v>
      </c>
      <c r="G57" s="13">
        <f t="shared" si="28"/>
        <v>3.1107676126017586E-11</v>
      </c>
      <c r="H57" s="13">
        <f t="shared" si="29"/>
        <v>0</v>
      </c>
      <c r="I57" s="13">
        <f t="shared" si="30"/>
        <v>2.6315789473684209E-2</v>
      </c>
      <c r="J57" s="13">
        <f t="shared" si="31"/>
        <v>-3.1107676126017366E-11</v>
      </c>
      <c r="K57" s="13">
        <f t="shared" si="32"/>
        <v>0</v>
      </c>
      <c r="L57" s="13">
        <f t="shared" si="33"/>
        <v>-22262054.317971651</v>
      </c>
      <c r="M57" s="13">
        <f t="shared" si="34"/>
        <v>22262054.31797149</v>
      </c>
      <c r="N57" s="13">
        <f t="shared" si="35"/>
        <v>0</v>
      </c>
      <c r="O57" s="13">
        <f t="shared" si="36"/>
        <v>0</v>
      </c>
      <c r="P57" s="13">
        <f t="shared" si="37"/>
        <v>-2.1905668394612106E-26</v>
      </c>
      <c r="Q57" s="13">
        <f t="shared" si="38"/>
        <v>2.1905668394611946E-26</v>
      </c>
      <c r="R57" s="13">
        <f t="shared" si="39"/>
        <v>0</v>
      </c>
      <c r="S57" s="13">
        <f t="shared" si="40"/>
        <v>0</v>
      </c>
      <c r="T57" s="13">
        <f t="shared" si="41"/>
        <v>-1.7721815825338578E-10</v>
      </c>
      <c r="U57" s="13">
        <f t="shared" si="42"/>
        <v>0</v>
      </c>
      <c r="V57" s="13">
        <f t="shared" si="43"/>
        <v>1.7721815825338578E-10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6.8820992710628507E-10</v>
      </c>
      <c r="E58" s="13">
        <f t="shared" si="26"/>
        <v>1453045009.3980744</v>
      </c>
      <c r="F58" s="13">
        <f t="shared" si="27"/>
        <v>-2.564102564102564E-2</v>
      </c>
      <c r="G58" s="13">
        <f t="shared" si="28"/>
        <v>1.764640838734064E-11</v>
      </c>
      <c r="H58" s="13">
        <f t="shared" si="29"/>
        <v>0</v>
      </c>
      <c r="I58" s="13">
        <f t="shared" si="30"/>
        <v>2.564102564102564E-2</v>
      </c>
      <c r="J58" s="13">
        <f t="shared" si="31"/>
        <v>-1.7646408387340579E-11</v>
      </c>
      <c r="K58" s="13">
        <f t="shared" si="32"/>
        <v>0</v>
      </c>
      <c r="L58" s="13">
        <f t="shared" si="33"/>
        <v>-37257564.343540497</v>
      </c>
      <c r="M58" s="13">
        <f t="shared" si="34"/>
        <v>37257564.343540363</v>
      </c>
      <c r="N58" s="13">
        <f t="shared" si="35"/>
        <v>0</v>
      </c>
      <c r="O58" s="13">
        <f t="shared" si="36"/>
        <v>0</v>
      </c>
      <c r="P58" s="13">
        <f t="shared" si="37"/>
        <v>-4.9616156504379868E-27</v>
      </c>
      <c r="Q58" s="13">
        <f t="shared" si="38"/>
        <v>4.9616156504379681E-27</v>
      </c>
      <c r="R58" s="13">
        <f t="shared" si="39"/>
        <v>0</v>
      </c>
      <c r="S58" s="13">
        <f t="shared" si="40"/>
        <v>0</v>
      </c>
      <c r="T58" s="13">
        <f t="shared" si="41"/>
        <v>-1.0317585294340197E-10</v>
      </c>
      <c r="U58" s="13">
        <f t="shared" si="42"/>
        <v>0</v>
      </c>
      <c r="V58" s="13">
        <f t="shared" si="43"/>
        <v>1.0317585294340197E-10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4.0067357435724305E-10</v>
      </c>
      <c r="E59" s="13">
        <f t="shared" si="26"/>
        <v>2495797237.4499393</v>
      </c>
      <c r="F59" s="13">
        <f t="shared" si="27"/>
        <v>-2.5000000000000001E-2</v>
      </c>
      <c r="G59" s="13">
        <f t="shared" si="28"/>
        <v>1.0016839358931076E-11</v>
      </c>
      <c r="H59" s="13">
        <f t="shared" si="29"/>
        <v>0</v>
      </c>
      <c r="I59" s="13">
        <f t="shared" si="30"/>
        <v>2.5000000000000001E-2</v>
      </c>
      <c r="J59" s="13">
        <f t="shared" si="31"/>
        <v>-1.0016839358931042E-11</v>
      </c>
      <c r="K59" s="13">
        <f t="shared" si="32"/>
        <v>0</v>
      </c>
      <c r="L59" s="13">
        <f t="shared" si="33"/>
        <v>-62394930.936248705</v>
      </c>
      <c r="M59" s="13">
        <f t="shared" si="34"/>
        <v>62394930.936248474</v>
      </c>
      <c r="N59" s="13">
        <f t="shared" si="35"/>
        <v>0</v>
      </c>
      <c r="O59" s="13">
        <f t="shared" si="36"/>
        <v>0</v>
      </c>
      <c r="P59" s="13">
        <f t="shared" si="37"/>
        <v>-1.1245411565643101E-27</v>
      </c>
      <c r="Q59" s="13">
        <f t="shared" si="38"/>
        <v>1.1245411565643056E-27</v>
      </c>
      <c r="R59" s="13">
        <f t="shared" si="39"/>
        <v>0</v>
      </c>
      <c r="S59" s="13">
        <f t="shared" si="40"/>
        <v>0</v>
      </c>
      <c r="T59" s="13">
        <f t="shared" si="41"/>
        <v>-6.0068652712221432E-11</v>
      </c>
      <c r="U59" s="13">
        <f t="shared" si="42"/>
        <v>0</v>
      </c>
      <c r="V59" s="13">
        <f t="shared" si="43"/>
        <v>6.0068652712221432E-11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2.3327084784032181E-10</v>
      </c>
      <c r="E60" s="13">
        <f t="shared" si="26"/>
        <v>4286862285.8717365</v>
      </c>
      <c r="F60" s="13">
        <f t="shared" si="27"/>
        <v>-2.4390243902439025E-2</v>
      </c>
      <c r="G60" s="13">
        <f t="shared" si="28"/>
        <v>5.6895328741541904E-12</v>
      </c>
      <c r="H60" s="13">
        <f t="shared" si="29"/>
        <v>0</v>
      </c>
      <c r="I60" s="13">
        <f t="shared" si="30"/>
        <v>2.4390243902439025E-2</v>
      </c>
      <c r="J60" s="13">
        <f t="shared" si="31"/>
        <v>-5.6895328741541702E-12</v>
      </c>
      <c r="K60" s="13">
        <f t="shared" si="32"/>
        <v>0</v>
      </c>
      <c r="L60" s="13">
        <f t="shared" si="33"/>
        <v>-104557616.72857931</v>
      </c>
      <c r="M60" s="13">
        <f t="shared" si="34"/>
        <v>104557616.72857894</v>
      </c>
      <c r="N60" s="13">
        <f t="shared" si="35"/>
        <v>0</v>
      </c>
      <c r="O60" s="13">
        <f t="shared" si="36"/>
        <v>0</v>
      </c>
      <c r="P60" s="13">
        <f t="shared" si="37"/>
        <v>-2.5503460299142622E-28</v>
      </c>
      <c r="Q60" s="13">
        <f t="shared" si="38"/>
        <v>2.5503460299142528E-28</v>
      </c>
      <c r="R60" s="13">
        <f t="shared" si="39"/>
        <v>0</v>
      </c>
      <c r="S60" s="13">
        <f t="shared" si="40"/>
        <v>0</v>
      </c>
      <c r="T60" s="13">
        <f t="shared" si="41"/>
        <v>-3.4971776726597693E-11</v>
      </c>
      <c r="U60" s="13">
        <f t="shared" si="42"/>
        <v>0</v>
      </c>
      <c r="V60" s="13">
        <f t="shared" si="43"/>
        <v>3.4971776726597693E-11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1.35809526593899E-10</v>
      </c>
      <c r="E61" s="13">
        <f t="shared" si="26"/>
        <v>7363253705.9806175</v>
      </c>
      <c r="F61" s="13">
        <f t="shared" si="27"/>
        <v>-2.3809523809523808E-2</v>
      </c>
      <c r="G61" s="13">
        <f t="shared" si="28"/>
        <v>3.2335601569975949E-12</v>
      </c>
      <c r="H61" s="13">
        <f t="shared" si="29"/>
        <v>0</v>
      </c>
      <c r="I61" s="13">
        <f t="shared" si="30"/>
        <v>2.3809523809523808E-2</v>
      </c>
      <c r="J61" s="13">
        <f t="shared" si="31"/>
        <v>-3.2335601569975836E-12</v>
      </c>
      <c r="K61" s="13">
        <f t="shared" si="32"/>
        <v>0</v>
      </c>
      <c r="L61" s="13">
        <f t="shared" si="33"/>
        <v>-175315564.42811054</v>
      </c>
      <c r="M61" s="13">
        <f t="shared" si="34"/>
        <v>175315564.42810991</v>
      </c>
      <c r="N61" s="13">
        <f t="shared" si="35"/>
        <v>0</v>
      </c>
      <c r="O61" s="13">
        <f t="shared" si="36"/>
        <v>0</v>
      </c>
      <c r="P61" s="13">
        <f t="shared" si="37"/>
        <v>-5.7873706271600322E-29</v>
      </c>
      <c r="Q61" s="13">
        <f t="shared" si="38"/>
        <v>5.7873706271600098E-29</v>
      </c>
      <c r="R61" s="13">
        <f t="shared" si="39"/>
        <v>0</v>
      </c>
      <c r="S61" s="13">
        <f t="shared" si="40"/>
        <v>0</v>
      </c>
      <c r="T61" s="13">
        <f t="shared" si="41"/>
        <v>-2.0360455550124928E-11</v>
      </c>
      <c r="U61" s="13">
        <f t="shared" si="42"/>
        <v>0</v>
      </c>
      <c r="V61" s="13">
        <f t="shared" si="43"/>
        <v>2.0360455550124928E-11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7.9067863320342422E-11</v>
      </c>
      <c r="E62" s="13">
        <f t="shared" si="26"/>
        <v>12647363391.476925</v>
      </c>
      <c r="F62" s="13">
        <f t="shared" si="27"/>
        <v>-2.3255813953488372E-2</v>
      </c>
      <c r="G62" s="13">
        <f t="shared" si="28"/>
        <v>1.8387875190777308E-12</v>
      </c>
      <c r="H62" s="13">
        <f t="shared" si="29"/>
        <v>0</v>
      </c>
      <c r="I62" s="13">
        <f t="shared" si="30"/>
        <v>2.3255813953488372E-2</v>
      </c>
      <c r="J62" s="13">
        <f t="shared" si="31"/>
        <v>-1.8387875190777179E-12</v>
      </c>
      <c r="K62" s="13">
        <f t="shared" si="32"/>
        <v>0</v>
      </c>
      <c r="L62" s="13">
        <f t="shared" si="33"/>
        <v>-294124730.0343492</v>
      </c>
      <c r="M62" s="13">
        <f t="shared" si="34"/>
        <v>294124730.03434706</v>
      </c>
      <c r="N62" s="13">
        <f t="shared" si="35"/>
        <v>0</v>
      </c>
      <c r="O62" s="13">
        <f t="shared" si="36"/>
        <v>0</v>
      </c>
      <c r="P62" s="13">
        <f t="shared" si="37"/>
        <v>-1.314043525381915E-29</v>
      </c>
      <c r="Q62" s="13">
        <f t="shared" si="38"/>
        <v>1.3140435253819055E-29</v>
      </c>
      <c r="R62" s="13">
        <f t="shared" si="39"/>
        <v>0</v>
      </c>
      <c r="S62" s="13">
        <f t="shared" si="40"/>
        <v>0</v>
      </c>
      <c r="T62" s="13">
        <f t="shared" si="41"/>
        <v>-1.1853791289167738E-11</v>
      </c>
      <c r="U62" s="13">
        <f t="shared" si="42"/>
        <v>0</v>
      </c>
      <c r="V62" s="13">
        <f t="shared" si="43"/>
        <v>1.1853791289167738E-11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4.603305207548803E-11</v>
      </c>
      <c r="E63" s="13">
        <f t="shared" si="26"/>
        <v>21723521576.630074</v>
      </c>
      <c r="F63" s="13">
        <f t="shared" si="27"/>
        <v>-2.2727272727272728E-2</v>
      </c>
      <c r="G63" s="13">
        <f t="shared" si="28"/>
        <v>1.0462057289883644E-12</v>
      </c>
      <c r="H63" s="13">
        <f t="shared" si="29"/>
        <v>0</v>
      </c>
      <c r="I63" s="13">
        <f t="shared" si="30"/>
        <v>2.2727272727272728E-2</v>
      </c>
      <c r="J63" s="13">
        <f t="shared" si="31"/>
        <v>-1.0462057289883606E-12</v>
      </c>
      <c r="K63" s="13">
        <f t="shared" si="32"/>
        <v>0</v>
      </c>
      <c r="L63" s="13">
        <f t="shared" si="33"/>
        <v>-493716399.46886706</v>
      </c>
      <c r="M63" s="13">
        <f t="shared" si="34"/>
        <v>493716399.46886539</v>
      </c>
      <c r="N63" s="13">
        <f t="shared" si="35"/>
        <v>0</v>
      </c>
      <c r="O63" s="13">
        <f t="shared" si="36"/>
        <v>0</v>
      </c>
      <c r="P63" s="13">
        <f t="shared" si="37"/>
        <v>-2.9851980545061914E-30</v>
      </c>
      <c r="Q63" s="13">
        <f t="shared" si="38"/>
        <v>2.9851980545061813E-30</v>
      </c>
      <c r="R63" s="13">
        <f t="shared" si="39"/>
        <v>0</v>
      </c>
      <c r="S63" s="13">
        <f t="shared" si="40"/>
        <v>0</v>
      </c>
      <c r="T63" s="13">
        <f t="shared" si="41"/>
        <v>-6.9012388131493464E-12</v>
      </c>
      <c r="U63" s="13">
        <f t="shared" si="42"/>
        <v>0</v>
      </c>
      <c r="V63" s="13">
        <f t="shared" si="43"/>
        <v>6.9012388131493464E-12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2.6800292740924711E-11</v>
      </c>
      <c r="E64" s="13">
        <f t="shared" si="26"/>
        <v>37313025259.346336</v>
      </c>
      <c r="F64" s="13">
        <f t="shared" si="27"/>
        <v>-2.2222222222222223E-2</v>
      </c>
      <c r="G64" s="13">
        <f t="shared" si="28"/>
        <v>5.9556206090943803E-13</v>
      </c>
      <c r="H64" s="13">
        <f t="shared" si="29"/>
        <v>0</v>
      </c>
      <c r="I64" s="13">
        <f t="shared" si="30"/>
        <v>2.2222222222222223E-2</v>
      </c>
      <c r="J64" s="13">
        <f t="shared" si="31"/>
        <v>-5.955620609094358E-13</v>
      </c>
      <c r="K64" s="13">
        <f t="shared" si="32"/>
        <v>0</v>
      </c>
      <c r="L64" s="13">
        <f t="shared" si="33"/>
        <v>-829178339.09658825</v>
      </c>
      <c r="M64" s="13">
        <f t="shared" si="34"/>
        <v>829178339.09658539</v>
      </c>
      <c r="N64" s="13">
        <f t="shared" si="35"/>
        <v>0</v>
      </c>
      <c r="O64" s="13">
        <f t="shared" si="36"/>
        <v>0</v>
      </c>
      <c r="P64" s="13">
        <f t="shared" si="37"/>
        <v>-6.7851731171158946E-31</v>
      </c>
      <c r="Q64" s="13">
        <f t="shared" si="38"/>
        <v>6.7851731171158709E-31</v>
      </c>
      <c r="R64" s="13">
        <f t="shared" si="39"/>
        <v>0</v>
      </c>
      <c r="S64" s="13">
        <f t="shared" si="40"/>
        <v>0</v>
      </c>
      <c r="T64" s="13">
        <f t="shared" si="41"/>
        <v>-4.0178788008586809E-12</v>
      </c>
      <c r="U64" s="13">
        <f t="shared" si="42"/>
        <v>0</v>
      </c>
      <c r="V64" s="13">
        <f t="shared" si="43"/>
        <v>4.0178788008586809E-12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1.5603043000959803E-11</v>
      </c>
      <c r="E65" s="13">
        <f t="shared" si="26"/>
        <v>64090062428.110085</v>
      </c>
      <c r="F65" s="13">
        <f t="shared" si="27"/>
        <v>-2.1739130434782608E-2</v>
      </c>
      <c r="G65" s="13">
        <f t="shared" si="28"/>
        <v>3.3919658697738705E-13</v>
      </c>
      <c r="H65" s="13">
        <f t="shared" si="29"/>
        <v>0</v>
      </c>
      <c r="I65" s="13">
        <f t="shared" si="30"/>
        <v>2.1739130434782608E-2</v>
      </c>
      <c r="J65" s="13">
        <f t="shared" si="31"/>
        <v>-3.3919658697738463E-13</v>
      </c>
      <c r="K65" s="13">
        <f t="shared" si="32"/>
        <v>0</v>
      </c>
      <c r="L65" s="13">
        <f t="shared" si="33"/>
        <v>-1393262226.6980553</v>
      </c>
      <c r="M65" s="13">
        <f t="shared" si="34"/>
        <v>1393262226.6980455</v>
      </c>
      <c r="N65" s="13">
        <f t="shared" si="35"/>
        <v>0</v>
      </c>
      <c r="O65" s="13">
        <f t="shared" si="36"/>
        <v>0</v>
      </c>
      <c r="P65" s="13">
        <f t="shared" si="37"/>
        <v>-1.5429904388033224E-31</v>
      </c>
      <c r="Q65" s="13">
        <f t="shared" si="38"/>
        <v>1.5429904388033116E-31</v>
      </c>
      <c r="R65" s="13">
        <f t="shared" si="39"/>
        <v>0</v>
      </c>
      <c r="S65" s="13">
        <f t="shared" si="40"/>
        <v>0</v>
      </c>
      <c r="T65" s="13">
        <f t="shared" si="41"/>
        <v>-2.3391959612709232E-12</v>
      </c>
      <c r="U65" s="13">
        <f t="shared" si="42"/>
        <v>0</v>
      </c>
      <c r="V65" s="13">
        <f t="shared" si="43"/>
        <v>2.3391959612709232E-12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9.0840407320640576E-12</v>
      </c>
      <c r="E66" s="13">
        <f t="shared" si="26"/>
        <v>110083169978.56328</v>
      </c>
      <c r="F66" s="13">
        <f t="shared" si="27"/>
        <v>-2.1276595744680851E-2</v>
      </c>
      <c r="G66" s="13">
        <f t="shared" si="28"/>
        <v>1.9327746238434164E-13</v>
      </c>
      <c r="H66" s="13">
        <f t="shared" si="29"/>
        <v>0</v>
      </c>
      <c r="I66" s="13">
        <f t="shared" si="30"/>
        <v>2.1276595744680851E-2</v>
      </c>
      <c r="J66" s="13">
        <f t="shared" si="31"/>
        <v>-1.9327746238434028E-13</v>
      </c>
      <c r="K66" s="13">
        <f t="shared" si="32"/>
        <v>0</v>
      </c>
      <c r="L66" s="13">
        <f t="shared" si="33"/>
        <v>-2342195105.9268951</v>
      </c>
      <c r="M66" s="13">
        <f t="shared" si="34"/>
        <v>2342195105.926878</v>
      </c>
      <c r="N66" s="13">
        <f t="shared" si="35"/>
        <v>0</v>
      </c>
      <c r="O66" s="13">
        <f t="shared" si="36"/>
        <v>0</v>
      </c>
      <c r="P66" s="13">
        <f t="shared" si="37"/>
        <v>-3.5105149656475232E-32</v>
      </c>
      <c r="Q66" s="13">
        <f t="shared" si="38"/>
        <v>3.5105149656474969E-32</v>
      </c>
      <c r="R66" s="13">
        <f t="shared" si="39"/>
        <v>0</v>
      </c>
      <c r="S66" s="13">
        <f t="shared" si="40"/>
        <v>0</v>
      </c>
      <c r="T66" s="13">
        <f t="shared" si="41"/>
        <v>-1.3618722697832589E-12</v>
      </c>
      <c r="U66" s="13">
        <f t="shared" si="42"/>
        <v>0</v>
      </c>
      <c r="V66" s="13">
        <f t="shared" si="43"/>
        <v>1.3618722697832589E-12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5.2886988785920015E-12</v>
      </c>
      <c r="E67" s="13">
        <f t="shared" si="26"/>
        <v>189082423287.1106</v>
      </c>
      <c r="F67" s="13">
        <f t="shared" si="27"/>
        <v>-2.0833333333333332E-2</v>
      </c>
      <c r="G67" s="13">
        <f t="shared" si="28"/>
        <v>1.1018122663733336E-13</v>
      </c>
      <c r="H67" s="13">
        <f t="shared" si="29"/>
        <v>0</v>
      </c>
      <c r="I67" s="13">
        <f t="shared" si="30"/>
        <v>2.0833333333333332E-2</v>
      </c>
      <c r="J67" s="13">
        <f t="shared" si="31"/>
        <v>-1.1018122663733256E-13</v>
      </c>
      <c r="K67" s="13">
        <f t="shared" si="32"/>
        <v>0</v>
      </c>
      <c r="L67" s="13">
        <f t="shared" si="33"/>
        <v>-3939217151.8148317</v>
      </c>
      <c r="M67" s="13">
        <f t="shared" si="34"/>
        <v>3939217151.8148041</v>
      </c>
      <c r="N67" s="13">
        <f t="shared" si="35"/>
        <v>0</v>
      </c>
      <c r="O67" s="13">
        <f t="shared" si="36"/>
        <v>0</v>
      </c>
      <c r="P67" s="13">
        <f t="shared" si="37"/>
        <v>-7.9905204898139881E-33</v>
      </c>
      <c r="Q67" s="13">
        <f t="shared" si="38"/>
        <v>7.990520489813932E-33</v>
      </c>
      <c r="R67" s="13">
        <f t="shared" si="39"/>
        <v>0</v>
      </c>
      <c r="S67" s="13">
        <f t="shared" si="40"/>
        <v>0</v>
      </c>
      <c r="T67" s="13">
        <f t="shared" si="41"/>
        <v>-7.9287759750334271E-13</v>
      </c>
      <c r="U67" s="13">
        <f t="shared" si="42"/>
        <v>0</v>
      </c>
      <c r="V67" s="13">
        <f t="shared" si="43"/>
        <v>7.9287759750334271E-13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3.0790632333574785E-12</v>
      </c>
      <c r="E68" s="13">
        <f t="shared" si="26"/>
        <v>324774103099.39557</v>
      </c>
      <c r="F68" s="13">
        <f t="shared" si="27"/>
        <v>-2.0408163265306121E-2</v>
      </c>
      <c r="G68" s="13">
        <f t="shared" si="28"/>
        <v>6.2838025170560786E-14</v>
      </c>
      <c r="H68" s="13">
        <f t="shared" si="29"/>
        <v>0</v>
      </c>
      <c r="I68" s="13">
        <f t="shared" si="30"/>
        <v>2.0408163265306121E-2</v>
      </c>
      <c r="J68" s="13">
        <f t="shared" si="31"/>
        <v>-6.2838025170560559E-14</v>
      </c>
      <c r="K68" s="13">
        <f t="shared" si="32"/>
        <v>0</v>
      </c>
      <c r="L68" s="13">
        <f t="shared" si="33"/>
        <v>-6628042920.3958511</v>
      </c>
      <c r="M68" s="13">
        <f t="shared" si="34"/>
        <v>6628042920.3958273</v>
      </c>
      <c r="N68" s="13">
        <f t="shared" si="35"/>
        <v>0</v>
      </c>
      <c r="O68" s="13">
        <f t="shared" si="36"/>
        <v>0</v>
      </c>
      <c r="P68" s="13">
        <f t="shared" si="37"/>
        <v>-1.8195661418067182E-33</v>
      </c>
      <c r="Q68" s="13">
        <f t="shared" si="38"/>
        <v>1.8195661418067113E-33</v>
      </c>
      <c r="R68" s="13">
        <f t="shared" si="39"/>
        <v>0</v>
      </c>
      <c r="S68" s="13">
        <f t="shared" si="40"/>
        <v>0</v>
      </c>
      <c r="T68" s="13">
        <f t="shared" si="41"/>
        <v>-4.6161075258618808E-13</v>
      </c>
      <c r="U68" s="13">
        <f t="shared" si="42"/>
        <v>0</v>
      </c>
      <c r="V68" s="13">
        <f t="shared" si="43"/>
        <v>4.6161075258618808E-13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1.7926205693786545E-12</v>
      </c>
      <c r="E69" s="13">
        <f t="shared" si="26"/>
        <v>557842533485.27234</v>
      </c>
      <c r="F69" s="13">
        <f t="shared" si="27"/>
        <v>-0.02</v>
      </c>
      <c r="G69" s="13">
        <f t="shared" si="28"/>
        <v>3.5852411387573088E-14</v>
      </c>
      <c r="H69" s="13">
        <f t="shared" si="29"/>
        <v>0</v>
      </c>
      <c r="I69" s="13">
        <f t="shared" si="30"/>
        <v>0.02</v>
      </c>
      <c r="J69" s="13">
        <f t="shared" si="31"/>
        <v>-3.5852411387572962E-14</v>
      </c>
      <c r="K69" s="13">
        <f t="shared" si="32"/>
        <v>0</v>
      </c>
      <c r="L69" s="13">
        <f t="shared" si="33"/>
        <v>-11156850669.705486</v>
      </c>
      <c r="M69" s="13">
        <f t="shared" si="34"/>
        <v>11156850669.705446</v>
      </c>
      <c r="N69" s="13">
        <f t="shared" si="35"/>
        <v>0</v>
      </c>
      <c r="O69" s="13">
        <f t="shared" si="36"/>
        <v>0</v>
      </c>
      <c r="P69" s="13">
        <f t="shared" si="37"/>
        <v>-4.1451623299865015E-34</v>
      </c>
      <c r="Q69" s="13">
        <f t="shared" si="38"/>
        <v>4.1451623299864861E-34</v>
      </c>
      <c r="R69" s="13">
        <f t="shared" si="39"/>
        <v>0</v>
      </c>
      <c r="S69" s="13">
        <f t="shared" si="40"/>
        <v>0</v>
      </c>
      <c r="T69" s="13">
        <f t="shared" si="41"/>
        <v>-2.6874827499923815E-13</v>
      </c>
      <c r="U69" s="13">
        <f t="shared" si="42"/>
        <v>0</v>
      </c>
      <c r="V69" s="13">
        <f t="shared" si="43"/>
        <v>2.6874827499923815E-13</v>
      </c>
      <c r="W69" s="13">
        <f t="shared" si="44"/>
        <v>0</v>
      </c>
      <c r="X69" s="53"/>
    </row>
  </sheetData>
  <conditionalFormatting sqref="B11">
    <cfRule type="cellIs" dxfId="41" priority="4" operator="equal">
      <formula>"---"</formula>
    </cfRule>
    <cfRule type="expression" dxfId="40" priority="5">
      <formula>IF(Leiterort_x1&lt;$C$6,TRUE,FALSE)</formula>
    </cfRule>
    <cfRule type="expression" dxfId="39" priority="6">
      <formula>IF(Leiterort_x1&gt;$C$6,TRUE,FALSE)</formula>
    </cfRule>
  </conditionalFormatting>
  <conditionalFormatting sqref="F11">
    <cfRule type="cellIs" dxfId="38" priority="1" operator="equal">
      <formula>"---"</formula>
    </cfRule>
    <cfRule type="expression" dxfId="37" priority="2">
      <formula>IF(Leiterort_x1&lt;$C$6,TRUE,FALSE)</formula>
    </cfRule>
    <cfRule type="expression" dxfId="36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4.3277999999999999</v>
      </c>
      <c r="C8" s="26">
        <f>'Kraft-Leiter'!Q12</f>
        <v>2</v>
      </c>
      <c r="E8" s="4" t="s">
        <v>70</v>
      </c>
      <c r="F8" s="6">
        <f>-Leiterort_x1</f>
        <v>-4.3277999999999999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0.4706118821678677</v>
      </c>
      <c r="C10" s="1"/>
      <c r="E10" s="4" t="s">
        <v>9</v>
      </c>
      <c r="F10" s="12">
        <f>ATANH(2*KoorK_a*Leiterort_x2/(Leiterort_x2*Leiterort_x2+Leiterort_y2*Leiterort_y2+KoorK_a*KoorK_a))</f>
        <v>-0.4706118821678677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8.8652313092074024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-6.6205672625442094E-2</v>
      </c>
      <c r="U16" s="20">
        <f t="shared" ref="U16:W16" si="0">SUM(U20:U69)</f>
        <v>0</v>
      </c>
      <c r="V16" s="21">
        <f t="shared" si="0"/>
        <v>6.6205672625442094E-2</v>
      </c>
      <c r="W16" s="20">
        <f t="shared" si="0"/>
        <v>0</v>
      </c>
      <c r="X16" s="20">
        <f>SQRT(V16*V16+W16*W16)</f>
        <v>6.6205672625442094E-2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0.62461995751636012</v>
      </c>
      <c r="E20" s="13">
        <f t="shared" ref="E20:E51" si="4">EXP($A20*Leiter_u1)</f>
        <v>1.6009735007127242</v>
      </c>
      <c r="F20" s="13">
        <f t="shared" ref="F20:F51" si="5">-Strom_1/$A20</f>
        <v>-1</v>
      </c>
      <c r="G20" s="13">
        <f t="shared" ref="G20:G51" si="6">Strom_1/$A20*COS($A20*Leiter_v1)/EXP($A20*Leiter_u1)</f>
        <v>0.62461995751636001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-0.62461995751636001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-0.97635354319636392</v>
      </c>
      <c r="M20" s="13">
        <f t="shared" ref="M20:M51" si="12">F20+G20*EXP(2*$A20*Leiter_u1)+I20+J20</f>
        <v>0.97635354319636392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-0.1161806215826183</v>
      </c>
      <c r="Q20" s="13">
        <f t="shared" ref="Q20:Q51" si="16">(M20+P20)*((Perm_mü1-1)/(Perm_mü1+1)*EXP(-2*$A20*Körper_u1))</f>
        <v>0.11618062158261828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2.7185940601022096E-3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-2.7185940601022096E-3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0.39015009132773948</v>
      </c>
      <c r="E21" s="13">
        <f t="shared" si="4"/>
        <v>2.5631161499843547</v>
      </c>
      <c r="F21" s="13">
        <f t="shared" si="5"/>
        <v>-0.5</v>
      </c>
      <c r="G21" s="13">
        <f t="shared" si="6"/>
        <v>0.19507504566386974</v>
      </c>
      <c r="H21" s="13">
        <f t="shared" si="7"/>
        <v>0</v>
      </c>
      <c r="I21" s="13">
        <f t="shared" si="8"/>
        <v>0.5</v>
      </c>
      <c r="J21" s="13">
        <f t="shared" si="9"/>
        <v>-0.19507504566386974</v>
      </c>
      <c r="K21" s="13">
        <f t="shared" si="10"/>
        <v>0</v>
      </c>
      <c r="L21" s="13">
        <f t="shared" si="11"/>
        <v>-1.0864830293283076</v>
      </c>
      <c r="M21" s="13">
        <f t="shared" si="12"/>
        <v>1.0864830293283076</v>
      </c>
      <c r="N21" s="13">
        <f t="shared" si="13"/>
        <v>0</v>
      </c>
      <c r="O21" s="13">
        <f t="shared" si="14"/>
        <v>0</v>
      </c>
      <c r="P21" s="13">
        <f t="shared" si="15"/>
        <v>-1.9503890272679097E-2</v>
      </c>
      <c r="Q21" s="13">
        <f t="shared" si="16"/>
        <v>1.9503890272679091E-2</v>
      </c>
      <c r="R21" s="13">
        <f t="shared" si="17"/>
        <v>0</v>
      </c>
      <c r="S21" s="13">
        <f t="shared" si="18"/>
        <v>0</v>
      </c>
      <c r="T21" s="13">
        <f t="shared" si="19"/>
        <v>-1.3844267774954644E-2</v>
      </c>
      <c r="U21" s="13">
        <f t="shared" si="20"/>
        <v>0</v>
      </c>
      <c r="V21" s="13">
        <f t="shared" si="21"/>
        <v>1.3844267774954644E-2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0.24369553347013667</v>
      </c>
      <c r="E22" s="13">
        <f t="shared" si="4"/>
        <v>4.1034810353737718</v>
      </c>
      <c r="F22" s="13">
        <f t="shared" si="5"/>
        <v>-0.33333333333333331</v>
      </c>
      <c r="G22" s="13">
        <f t="shared" si="6"/>
        <v>8.1231844490045543E-2</v>
      </c>
      <c r="H22" s="13">
        <f t="shared" si="7"/>
        <v>0</v>
      </c>
      <c r="I22" s="13">
        <f t="shared" si="8"/>
        <v>0.33333333333333331</v>
      </c>
      <c r="J22" s="13">
        <f t="shared" si="9"/>
        <v>-8.1231844490045543E-2</v>
      </c>
      <c r="K22" s="13">
        <f t="shared" si="10"/>
        <v>0</v>
      </c>
      <c r="L22" s="13">
        <f t="shared" si="11"/>
        <v>-1.2865951673012115</v>
      </c>
      <c r="M22" s="13">
        <f t="shared" si="12"/>
        <v>1.2865951673012115</v>
      </c>
      <c r="N22" s="13">
        <f t="shared" si="13"/>
        <v>0</v>
      </c>
      <c r="O22" s="13">
        <f t="shared" si="14"/>
        <v>0</v>
      </c>
      <c r="P22" s="13">
        <f t="shared" si="15"/>
        <v>-3.1750571306960909E-3</v>
      </c>
      <c r="Q22" s="13">
        <f t="shared" si="16"/>
        <v>3.1750571306960913E-3</v>
      </c>
      <c r="R22" s="13">
        <f t="shared" si="17"/>
        <v>0</v>
      </c>
      <c r="S22" s="13">
        <f t="shared" si="18"/>
        <v>0</v>
      </c>
      <c r="T22" s="13">
        <f t="shared" si="19"/>
        <v>-1.6119197972704644E-2</v>
      </c>
      <c r="U22" s="13">
        <f t="shared" si="20"/>
        <v>0</v>
      </c>
      <c r="V22" s="13">
        <f t="shared" si="21"/>
        <v>1.6119197972704644E-2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0.15221709376304346</v>
      </c>
      <c r="E23" s="13">
        <f t="shared" si="4"/>
        <v>6.5695643983106207</v>
      </c>
      <c r="F23" s="13">
        <f t="shared" si="5"/>
        <v>-0.25</v>
      </c>
      <c r="G23" s="13">
        <f t="shared" si="6"/>
        <v>3.8054273440760865E-2</v>
      </c>
      <c r="H23" s="13">
        <f t="shared" si="7"/>
        <v>0</v>
      </c>
      <c r="I23" s="13">
        <f t="shared" si="8"/>
        <v>0.25</v>
      </c>
      <c r="J23" s="13">
        <f t="shared" si="9"/>
        <v>-3.8054273440760865E-2</v>
      </c>
      <c r="K23" s="13">
        <f t="shared" si="10"/>
        <v>0</v>
      </c>
      <c r="L23" s="13">
        <f t="shared" si="11"/>
        <v>-1.6043368261368944</v>
      </c>
      <c r="M23" s="13">
        <f t="shared" si="12"/>
        <v>1.6043368261368944</v>
      </c>
      <c r="N23" s="13">
        <f t="shared" si="13"/>
        <v>0</v>
      </c>
      <c r="O23" s="13">
        <f t="shared" si="14"/>
        <v>0</v>
      </c>
      <c r="P23" s="13">
        <f t="shared" si="15"/>
        <v>-5.3697029566304071E-4</v>
      </c>
      <c r="Q23" s="13">
        <f t="shared" si="16"/>
        <v>5.369702956630406E-4</v>
      </c>
      <c r="R23" s="13">
        <f t="shared" si="17"/>
        <v>0</v>
      </c>
      <c r="S23" s="13">
        <f t="shared" si="18"/>
        <v>0</v>
      </c>
      <c r="T23" s="13">
        <f t="shared" si="19"/>
        <v>-1.2927972001093602E-2</v>
      </c>
      <c r="U23" s="13">
        <f t="shared" si="20"/>
        <v>0</v>
      </c>
      <c r="V23" s="13">
        <f t="shared" si="21"/>
        <v>1.2927972001093602E-2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9.5077834639536007E-2</v>
      </c>
      <c r="E24" s="13">
        <f t="shared" si="4"/>
        <v>10.517698512921037</v>
      </c>
      <c r="F24" s="13">
        <f t="shared" si="5"/>
        <v>-0.2</v>
      </c>
      <c r="G24" s="13">
        <f t="shared" si="6"/>
        <v>1.90155669279072E-2</v>
      </c>
      <c r="H24" s="13">
        <f t="shared" si="7"/>
        <v>0</v>
      </c>
      <c r="I24" s="13">
        <f t="shared" si="8"/>
        <v>0.2</v>
      </c>
      <c r="J24" s="13">
        <f t="shared" si="9"/>
        <v>-1.90155669279072E-2</v>
      </c>
      <c r="K24" s="13">
        <f t="shared" si="10"/>
        <v>0</v>
      </c>
      <c r="L24" s="13">
        <f t="shared" si="11"/>
        <v>-2.0845241356563</v>
      </c>
      <c r="M24" s="13">
        <f t="shared" si="12"/>
        <v>2.0845241356563</v>
      </c>
      <c r="N24" s="13">
        <f t="shared" si="13"/>
        <v>0</v>
      </c>
      <c r="O24" s="13">
        <f t="shared" si="14"/>
        <v>0</v>
      </c>
      <c r="P24" s="13">
        <f t="shared" si="15"/>
        <v>-9.4450601684679462E-5</v>
      </c>
      <c r="Q24" s="13">
        <f t="shared" si="16"/>
        <v>9.4450601684679434E-5</v>
      </c>
      <c r="R24" s="13">
        <f t="shared" si="17"/>
        <v>0</v>
      </c>
      <c r="S24" s="13">
        <f t="shared" si="18"/>
        <v>0</v>
      </c>
      <c r="T24" s="13">
        <f t="shared" si="19"/>
        <v>-9.1397642786578415E-3</v>
      </c>
      <c r="U24" s="13">
        <f t="shared" si="20"/>
        <v>0</v>
      </c>
      <c r="V24" s="13">
        <f t="shared" si="21"/>
        <v>9.1397642786578415E-3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5.9387513033294495E-2</v>
      </c>
      <c r="E25" s="13">
        <f t="shared" si="4"/>
        <v>16.838556607672199</v>
      </c>
      <c r="F25" s="13">
        <f t="shared" si="5"/>
        <v>-0.16666666666666666</v>
      </c>
      <c r="G25" s="13">
        <f t="shared" si="6"/>
        <v>9.897918838882417E-3</v>
      </c>
      <c r="H25" s="13">
        <f t="shared" si="7"/>
        <v>0</v>
      </c>
      <c r="I25" s="13">
        <f t="shared" si="8"/>
        <v>0.16666666666666666</v>
      </c>
      <c r="J25" s="13">
        <f t="shared" si="9"/>
        <v>-9.897918838882417E-3</v>
      </c>
      <c r="K25" s="13">
        <f t="shared" si="10"/>
        <v>0</v>
      </c>
      <c r="L25" s="13">
        <f t="shared" si="11"/>
        <v>-2.7965281824398183</v>
      </c>
      <c r="M25" s="13">
        <f t="shared" si="12"/>
        <v>2.7965281824398183</v>
      </c>
      <c r="N25" s="13">
        <f t="shared" si="13"/>
        <v>0</v>
      </c>
      <c r="O25" s="13">
        <f t="shared" si="14"/>
        <v>0</v>
      </c>
      <c r="P25" s="13">
        <f t="shared" si="15"/>
        <v>-1.7149497692149704E-5</v>
      </c>
      <c r="Q25" s="13">
        <f t="shared" si="16"/>
        <v>1.7149497692149704E-5</v>
      </c>
      <c r="R25" s="13">
        <f t="shared" si="17"/>
        <v>0</v>
      </c>
      <c r="S25" s="13">
        <f t="shared" si="18"/>
        <v>0</v>
      </c>
      <c r="T25" s="13">
        <f t="shared" si="19"/>
        <v>-6.1049607076358236E-3</v>
      </c>
      <c r="U25" s="13">
        <f t="shared" si="20"/>
        <v>0</v>
      </c>
      <c r="V25" s="13">
        <f t="shared" si="21"/>
        <v>6.1049607076358236E-3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3.709462586785868E-2</v>
      </c>
      <c r="E26" s="13">
        <f t="shared" si="4"/>
        <v>26.958082919134341</v>
      </c>
      <c r="F26" s="13">
        <f t="shared" si="5"/>
        <v>-0.14285714285714285</v>
      </c>
      <c r="G26" s="13">
        <f t="shared" si="6"/>
        <v>5.2992322668369545E-3</v>
      </c>
      <c r="H26" s="13">
        <f t="shared" si="7"/>
        <v>0</v>
      </c>
      <c r="I26" s="13">
        <f t="shared" si="8"/>
        <v>0.14285714285714285</v>
      </c>
      <c r="J26" s="13">
        <f t="shared" si="9"/>
        <v>-5.2992322668369545E-3</v>
      </c>
      <c r="K26" s="13">
        <f t="shared" si="10"/>
        <v>0</v>
      </c>
      <c r="L26" s="13">
        <f t="shared" si="11"/>
        <v>-3.8458554704666406</v>
      </c>
      <c r="M26" s="13">
        <f t="shared" si="12"/>
        <v>3.8458554704666406</v>
      </c>
      <c r="N26" s="13">
        <f t="shared" si="13"/>
        <v>0</v>
      </c>
      <c r="O26" s="13">
        <f t="shared" si="14"/>
        <v>0</v>
      </c>
      <c r="P26" s="13">
        <f t="shared" si="15"/>
        <v>-3.1918674900845622E-6</v>
      </c>
      <c r="Q26" s="13">
        <f t="shared" si="16"/>
        <v>3.1918674900845622E-6</v>
      </c>
      <c r="R26" s="13">
        <f t="shared" si="17"/>
        <v>0</v>
      </c>
      <c r="S26" s="13">
        <f t="shared" si="18"/>
        <v>0</v>
      </c>
      <c r="T26" s="13">
        <f t="shared" si="19"/>
        <v>-3.9610313783856694E-3</v>
      </c>
      <c r="U26" s="13">
        <f t="shared" si="20"/>
        <v>0</v>
      </c>
      <c r="V26" s="13">
        <f t="shared" si="21"/>
        <v>3.9610313783856694E-3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2.3170043633667165E-2</v>
      </c>
      <c r="E27" s="13">
        <f t="shared" si="4"/>
        <v>43.159176383550395</v>
      </c>
      <c r="F27" s="13">
        <f t="shared" si="5"/>
        <v>-0.125</v>
      </c>
      <c r="G27" s="13">
        <f t="shared" si="6"/>
        <v>2.8962554542083952E-3</v>
      </c>
      <c r="H27" s="13">
        <f t="shared" si="7"/>
        <v>0</v>
      </c>
      <c r="I27" s="13">
        <f t="shared" si="8"/>
        <v>0.125</v>
      </c>
      <c r="J27" s="13">
        <f t="shared" si="9"/>
        <v>-2.8962554542083952E-3</v>
      </c>
      <c r="K27" s="13">
        <f t="shared" si="10"/>
        <v>0</v>
      </c>
      <c r="L27" s="13">
        <f t="shared" si="11"/>
        <v>-5.3920007924895899</v>
      </c>
      <c r="M27" s="13">
        <f t="shared" si="12"/>
        <v>5.3920007924895899</v>
      </c>
      <c r="N27" s="13">
        <f t="shared" si="13"/>
        <v>0</v>
      </c>
      <c r="O27" s="13">
        <f t="shared" si="14"/>
        <v>0</v>
      </c>
      <c r="P27" s="13">
        <f t="shared" si="15"/>
        <v>-6.0564695889218981E-7</v>
      </c>
      <c r="Q27" s="13">
        <f t="shared" si="16"/>
        <v>6.0564695889218971E-7</v>
      </c>
      <c r="R27" s="13">
        <f t="shared" si="17"/>
        <v>0</v>
      </c>
      <c r="S27" s="13">
        <f t="shared" si="18"/>
        <v>0</v>
      </c>
      <c r="T27" s="13">
        <f t="shared" si="19"/>
        <v>-2.5294282659111258E-3</v>
      </c>
      <c r="U27" s="13">
        <f t="shared" si="20"/>
        <v>0</v>
      </c>
      <c r="V27" s="13">
        <f t="shared" si="21"/>
        <v>2.5294282659111258E-3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1.4472471670113389E-2</v>
      </c>
      <c r="E28" s="13">
        <f t="shared" si="4"/>
        <v>69.096697702650616</v>
      </c>
      <c r="F28" s="13">
        <f t="shared" si="5"/>
        <v>-0.1111111111111111</v>
      </c>
      <c r="G28" s="13">
        <f t="shared" si="6"/>
        <v>1.6080524077903766E-3</v>
      </c>
      <c r="H28" s="13">
        <f t="shared" si="7"/>
        <v>0</v>
      </c>
      <c r="I28" s="13">
        <f t="shared" si="8"/>
        <v>0.1111111111111111</v>
      </c>
      <c r="J28" s="13">
        <f t="shared" si="9"/>
        <v>-1.6080524077903766E-3</v>
      </c>
      <c r="K28" s="13">
        <f t="shared" si="10"/>
        <v>0</v>
      </c>
      <c r="L28" s="13">
        <f t="shared" si="11"/>
        <v>-7.6758028034422781</v>
      </c>
      <c r="M28" s="13">
        <f t="shared" si="12"/>
        <v>7.6758028034422781</v>
      </c>
      <c r="N28" s="13">
        <f t="shared" si="13"/>
        <v>0</v>
      </c>
      <c r="O28" s="13">
        <f t="shared" si="14"/>
        <v>0</v>
      </c>
      <c r="P28" s="13">
        <f t="shared" si="15"/>
        <v>-1.1668387200464013E-7</v>
      </c>
      <c r="Q28" s="13">
        <f t="shared" si="16"/>
        <v>1.1668387200464013E-7</v>
      </c>
      <c r="R28" s="13">
        <f t="shared" si="17"/>
        <v>0</v>
      </c>
      <c r="S28" s="13">
        <f t="shared" si="18"/>
        <v>0</v>
      </c>
      <c r="T28" s="13">
        <f t="shared" si="19"/>
        <v>-1.6006848900513855E-3</v>
      </c>
      <c r="U28" s="13">
        <f t="shared" si="20"/>
        <v>0</v>
      </c>
      <c r="V28" s="13">
        <f t="shared" si="21"/>
        <v>1.6006848900513855E-3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9.0397946397429516E-3</v>
      </c>
      <c r="E29" s="13">
        <f t="shared" si="4"/>
        <v>110.62198200870138</v>
      </c>
      <c r="F29" s="13">
        <f t="shared" si="5"/>
        <v>-0.1</v>
      </c>
      <c r="G29" s="13">
        <f t="shared" si="6"/>
        <v>9.0397946397429525E-4</v>
      </c>
      <c r="H29" s="13">
        <f t="shared" si="7"/>
        <v>0</v>
      </c>
      <c r="I29" s="13">
        <f t="shared" si="8"/>
        <v>0.1</v>
      </c>
      <c r="J29" s="13">
        <f t="shared" si="9"/>
        <v>-9.0397946397429525E-4</v>
      </c>
      <c r="K29" s="13">
        <f t="shared" si="10"/>
        <v>0</v>
      </c>
      <c r="L29" s="13">
        <f t="shared" si="11"/>
        <v>-11.061294221406165</v>
      </c>
      <c r="M29" s="13">
        <f t="shared" si="12"/>
        <v>11.061294221406165</v>
      </c>
      <c r="N29" s="13">
        <f t="shared" si="13"/>
        <v>0</v>
      </c>
      <c r="O29" s="13">
        <f t="shared" si="14"/>
        <v>0</v>
      </c>
      <c r="P29" s="13">
        <f t="shared" si="15"/>
        <v>-2.2756756419554068E-8</v>
      </c>
      <c r="Q29" s="13">
        <f t="shared" si="16"/>
        <v>2.2756756419554065E-8</v>
      </c>
      <c r="R29" s="13">
        <f t="shared" si="17"/>
        <v>0</v>
      </c>
      <c r="S29" s="13">
        <f t="shared" si="18"/>
        <v>0</v>
      </c>
      <c r="T29" s="13">
        <f t="shared" si="19"/>
        <v>-1.0076331241555189E-3</v>
      </c>
      <c r="U29" s="13">
        <f t="shared" si="20"/>
        <v>0</v>
      </c>
      <c r="V29" s="13">
        <f t="shared" si="21"/>
        <v>1.0076331241555189E-3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5.6464361438328635E-3</v>
      </c>
      <c r="E30" s="13">
        <f t="shared" si="4"/>
        <v>177.10286179225059</v>
      </c>
      <c r="F30" s="13">
        <f t="shared" si="5"/>
        <v>-9.0909090909090912E-2</v>
      </c>
      <c r="G30" s="13">
        <f t="shared" si="6"/>
        <v>5.1331237671207856E-4</v>
      </c>
      <c r="H30" s="13">
        <f t="shared" si="7"/>
        <v>0</v>
      </c>
      <c r="I30" s="13">
        <f t="shared" si="8"/>
        <v>9.0909090909090912E-2</v>
      </c>
      <c r="J30" s="13">
        <f t="shared" si="9"/>
        <v>-5.1331237671207856E-4</v>
      </c>
      <c r="K30" s="13">
        <f t="shared" si="10"/>
        <v>0</v>
      </c>
      <c r="L30" s="13">
        <f t="shared" si="11"/>
        <v>-16.099746850555164</v>
      </c>
      <c r="M30" s="13">
        <f t="shared" si="12"/>
        <v>16.099746850555164</v>
      </c>
      <c r="N30" s="13">
        <f t="shared" si="13"/>
        <v>0</v>
      </c>
      <c r="O30" s="13">
        <f t="shared" si="14"/>
        <v>0</v>
      </c>
      <c r="P30" s="13">
        <f t="shared" si="15"/>
        <v>-4.4827121510450637E-9</v>
      </c>
      <c r="Q30" s="13">
        <f t="shared" si="16"/>
        <v>4.4827121510450637E-9</v>
      </c>
      <c r="R30" s="13">
        <f t="shared" si="17"/>
        <v>0</v>
      </c>
      <c r="S30" s="13">
        <f t="shared" si="18"/>
        <v>0</v>
      </c>
      <c r="T30" s="13">
        <f t="shared" si="19"/>
        <v>-6.3233778297510593E-4</v>
      </c>
      <c r="U30" s="13">
        <f t="shared" si="20"/>
        <v>0</v>
      </c>
      <c r="V30" s="13">
        <f t="shared" si="21"/>
        <v>6.3233778297510593E-4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3.5268767042797235E-3</v>
      </c>
      <c r="E31" s="13">
        <f t="shared" si="4"/>
        <v>283.53698862978115</v>
      </c>
      <c r="F31" s="13">
        <f t="shared" si="5"/>
        <v>-8.3333333333333329E-2</v>
      </c>
      <c r="G31" s="13">
        <f t="shared" si="6"/>
        <v>2.9390639202331027E-4</v>
      </c>
      <c r="H31" s="13">
        <f t="shared" si="7"/>
        <v>0</v>
      </c>
      <c r="I31" s="13">
        <f t="shared" si="8"/>
        <v>8.3333333333333329E-2</v>
      </c>
      <c r="J31" s="13">
        <f t="shared" si="9"/>
        <v>-2.9390639202331027E-4</v>
      </c>
      <c r="K31" s="13">
        <f t="shared" si="10"/>
        <v>0</v>
      </c>
      <c r="L31" s="13">
        <f t="shared" si="11"/>
        <v>-23.627788479423071</v>
      </c>
      <c r="M31" s="13">
        <f t="shared" si="12"/>
        <v>23.627788479423071</v>
      </c>
      <c r="N31" s="13">
        <f t="shared" si="13"/>
        <v>0</v>
      </c>
      <c r="O31" s="13">
        <f t="shared" si="14"/>
        <v>0</v>
      </c>
      <c r="P31" s="13">
        <f t="shared" si="15"/>
        <v>-8.9035308345382575E-10</v>
      </c>
      <c r="Q31" s="13">
        <f t="shared" si="16"/>
        <v>8.9035308345382575E-10</v>
      </c>
      <c r="R31" s="13">
        <f t="shared" si="17"/>
        <v>0</v>
      </c>
      <c r="S31" s="13">
        <f t="shared" si="18"/>
        <v>0</v>
      </c>
      <c r="T31" s="13">
        <f t="shared" si="19"/>
        <v>-3.9608762687087605E-4</v>
      </c>
      <c r="U31" s="13">
        <f t="shared" si="20"/>
        <v>0</v>
      </c>
      <c r="V31" s="13">
        <f t="shared" si="21"/>
        <v>3.9608762687087605E-4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2.2029575771926415E-3</v>
      </c>
      <c r="E32" s="13">
        <f t="shared" si="4"/>
        <v>453.93520526816451</v>
      </c>
      <c r="F32" s="13">
        <f t="shared" si="5"/>
        <v>-7.6923076923076927E-2</v>
      </c>
      <c r="G32" s="13">
        <f t="shared" si="6"/>
        <v>1.6945827516866473E-4</v>
      </c>
      <c r="H32" s="13">
        <f t="shared" si="7"/>
        <v>0</v>
      </c>
      <c r="I32" s="13">
        <f t="shared" si="8"/>
        <v>7.6923076923076927E-2</v>
      </c>
      <c r="J32" s="13">
        <f t="shared" si="9"/>
        <v>-1.6945827516866473E-4</v>
      </c>
      <c r="K32" s="13">
        <f t="shared" si="10"/>
        <v>0</v>
      </c>
      <c r="L32" s="13">
        <f t="shared" si="11"/>
        <v>-34.917923254660565</v>
      </c>
      <c r="M32" s="13">
        <f t="shared" si="12"/>
        <v>34.917923254660565</v>
      </c>
      <c r="N32" s="13">
        <f t="shared" si="13"/>
        <v>0</v>
      </c>
      <c r="O32" s="13">
        <f t="shared" si="14"/>
        <v>0</v>
      </c>
      <c r="P32" s="13">
        <f t="shared" si="15"/>
        <v>-1.7807583380428711E-10</v>
      </c>
      <c r="Q32" s="13">
        <f t="shared" si="16"/>
        <v>1.7807583380428706E-10</v>
      </c>
      <c r="R32" s="13">
        <f t="shared" si="17"/>
        <v>0</v>
      </c>
      <c r="S32" s="13">
        <f t="shared" si="18"/>
        <v>0</v>
      </c>
      <c r="T32" s="13">
        <f t="shared" si="19"/>
        <v>-2.4782812989344524E-4</v>
      </c>
      <c r="U32" s="13">
        <f t="shared" si="20"/>
        <v>0</v>
      </c>
      <c r="V32" s="13">
        <f t="shared" si="21"/>
        <v>2.4782812989344524E-4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1.3760112682764103E-3</v>
      </c>
      <c r="E33" s="13">
        <f t="shared" si="4"/>
        <v>726.73823467492275</v>
      </c>
      <c r="F33" s="13">
        <f t="shared" si="5"/>
        <v>-7.1428571428571425E-2</v>
      </c>
      <c r="G33" s="13">
        <f t="shared" si="6"/>
        <v>9.8286519162600741E-5</v>
      </c>
      <c r="H33" s="13">
        <f t="shared" si="7"/>
        <v>0</v>
      </c>
      <c r="I33" s="13">
        <f t="shared" si="8"/>
        <v>7.1428571428571425E-2</v>
      </c>
      <c r="J33" s="13">
        <f t="shared" si="9"/>
        <v>-9.8286519162600741E-5</v>
      </c>
      <c r="K33" s="13">
        <f t="shared" si="10"/>
        <v>0</v>
      </c>
      <c r="L33" s="13">
        <f t="shared" si="11"/>
        <v>-51.909775618832477</v>
      </c>
      <c r="M33" s="13">
        <f t="shared" si="12"/>
        <v>51.909775618832477</v>
      </c>
      <c r="N33" s="13">
        <f t="shared" si="13"/>
        <v>0</v>
      </c>
      <c r="O33" s="13">
        <f t="shared" si="14"/>
        <v>0</v>
      </c>
      <c r="P33" s="13">
        <f t="shared" si="15"/>
        <v>-3.5828045713524054E-11</v>
      </c>
      <c r="Q33" s="13">
        <f t="shared" si="16"/>
        <v>3.5828045713524054E-11</v>
      </c>
      <c r="R33" s="13">
        <f t="shared" si="17"/>
        <v>0</v>
      </c>
      <c r="S33" s="13">
        <f t="shared" si="18"/>
        <v>0</v>
      </c>
      <c r="T33" s="13">
        <f t="shared" si="19"/>
        <v>-1.5495967179100014E-4</v>
      </c>
      <c r="U33" s="13">
        <f t="shared" si="20"/>
        <v>0</v>
      </c>
      <c r="V33" s="13">
        <f t="shared" si="21"/>
        <v>1.5495967179100014E-4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8.5948409993284432E-4</v>
      </c>
      <c r="E34" s="13">
        <f t="shared" si="4"/>
        <v>1163.4886556692961</v>
      </c>
      <c r="F34" s="13">
        <f t="shared" si="5"/>
        <v>-6.6666666666666666E-2</v>
      </c>
      <c r="G34" s="13">
        <f t="shared" si="6"/>
        <v>5.7298939995522954E-5</v>
      </c>
      <c r="H34" s="13">
        <f t="shared" si="7"/>
        <v>0</v>
      </c>
      <c r="I34" s="13">
        <f t="shared" si="8"/>
        <v>6.6666666666666666E-2</v>
      </c>
      <c r="J34" s="13">
        <f t="shared" si="9"/>
        <v>-5.7298939995522954E-5</v>
      </c>
      <c r="K34" s="13">
        <f t="shared" si="10"/>
        <v>0</v>
      </c>
      <c r="L34" s="13">
        <f t="shared" si="11"/>
        <v>-77.565853079013081</v>
      </c>
      <c r="M34" s="13">
        <f t="shared" si="12"/>
        <v>77.565853079013081</v>
      </c>
      <c r="N34" s="13">
        <f t="shared" si="13"/>
        <v>0</v>
      </c>
      <c r="O34" s="13">
        <f t="shared" si="14"/>
        <v>0</v>
      </c>
      <c r="P34" s="13">
        <f t="shared" si="15"/>
        <v>-7.2453926957505798E-12</v>
      </c>
      <c r="Q34" s="13">
        <f t="shared" si="16"/>
        <v>7.2453926957505773E-12</v>
      </c>
      <c r="R34" s="13">
        <f t="shared" si="17"/>
        <v>0</v>
      </c>
      <c r="S34" s="13">
        <f t="shared" si="18"/>
        <v>0</v>
      </c>
      <c r="T34" s="13">
        <f t="shared" si="19"/>
        <v>-9.685240102494875E-5</v>
      </c>
      <c r="U34" s="13">
        <f t="shared" si="20"/>
        <v>0</v>
      </c>
      <c r="V34" s="13">
        <f t="shared" si="21"/>
        <v>9.685240102494875E-5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5.3685092198604031E-4</v>
      </c>
      <c r="E35" s="13">
        <f t="shared" si="4"/>
        <v>1862.7145061064139</v>
      </c>
      <c r="F35" s="13">
        <f t="shared" si="5"/>
        <v>-6.25E-2</v>
      </c>
      <c r="G35" s="13">
        <f t="shared" si="6"/>
        <v>3.355318262412752E-5</v>
      </c>
      <c r="H35" s="13">
        <f t="shared" si="7"/>
        <v>0</v>
      </c>
      <c r="I35" s="13">
        <f t="shared" si="8"/>
        <v>6.25E-2</v>
      </c>
      <c r="J35" s="13">
        <f t="shared" si="9"/>
        <v>-3.355318262412752E-5</v>
      </c>
      <c r="K35" s="13">
        <f t="shared" si="10"/>
        <v>0</v>
      </c>
      <c r="L35" s="13">
        <f t="shared" si="11"/>
        <v>-116.41962307846826</v>
      </c>
      <c r="M35" s="13">
        <f t="shared" si="12"/>
        <v>116.41962307846826</v>
      </c>
      <c r="N35" s="13">
        <f t="shared" si="13"/>
        <v>0</v>
      </c>
      <c r="O35" s="13">
        <f t="shared" si="14"/>
        <v>0</v>
      </c>
      <c r="P35" s="13">
        <f t="shared" si="15"/>
        <v>-1.471753008163694E-12</v>
      </c>
      <c r="Q35" s="13">
        <f t="shared" si="16"/>
        <v>1.4717530081636938E-12</v>
      </c>
      <c r="R35" s="13">
        <f t="shared" si="17"/>
        <v>0</v>
      </c>
      <c r="S35" s="13">
        <f t="shared" si="18"/>
        <v>0</v>
      </c>
      <c r="T35" s="13">
        <f t="shared" si="19"/>
        <v>-6.0519441744615403E-5</v>
      </c>
      <c r="U35" s="13">
        <f t="shared" si="20"/>
        <v>0</v>
      </c>
      <c r="V35" s="13">
        <f t="shared" si="21"/>
        <v>6.0519441744615403E-5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3.3532780008353898E-4</v>
      </c>
      <c r="E36" s="13">
        <f t="shared" si="4"/>
        <v>2982.1565636695605</v>
      </c>
      <c r="F36" s="13">
        <f t="shared" si="5"/>
        <v>-5.8823529411764705E-2</v>
      </c>
      <c r="G36" s="13">
        <f t="shared" si="6"/>
        <v>1.9725164710796412E-5</v>
      </c>
      <c r="H36" s="13">
        <f t="shared" si="7"/>
        <v>0</v>
      </c>
      <c r="I36" s="13">
        <f t="shared" si="8"/>
        <v>5.8823529411764705E-2</v>
      </c>
      <c r="J36" s="13">
        <f t="shared" si="9"/>
        <v>-1.9725164710796412E-5</v>
      </c>
      <c r="K36" s="13">
        <f t="shared" si="10"/>
        <v>0</v>
      </c>
      <c r="L36" s="13">
        <f t="shared" si="11"/>
        <v>-175.42095460833886</v>
      </c>
      <c r="M36" s="13">
        <f t="shared" si="12"/>
        <v>175.42095460833886</v>
      </c>
      <c r="N36" s="13">
        <f t="shared" si="13"/>
        <v>0</v>
      </c>
      <c r="O36" s="13">
        <f t="shared" si="14"/>
        <v>0</v>
      </c>
      <c r="P36" s="13">
        <f t="shared" si="15"/>
        <v>-3.0012875102395078E-13</v>
      </c>
      <c r="Q36" s="13">
        <f t="shared" si="16"/>
        <v>3.0012875102395078E-13</v>
      </c>
      <c r="R36" s="13">
        <f t="shared" si="17"/>
        <v>0</v>
      </c>
      <c r="S36" s="13">
        <f t="shared" si="18"/>
        <v>0</v>
      </c>
      <c r="T36" s="13">
        <f t="shared" si="19"/>
        <v>-3.7810647926857761E-5</v>
      </c>
      <c r="U36" s="13">
        <f t="shared" si="20"/>
        <v>0</v>
      </c>
      <c r="V36" s="13">
        <f t="shared" si="21"/>
        <v>3.7810647926857761E-5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2.0945243624223464E-4</v>
      </c>
      <c r="E37" s="13">
        <f t="shared" si="4"/>
        <v>4774.3536334114833</v>
      </c>
      <c r="F37" s="13">
        <f t="shared" si="5"/>
        <v>-5.5555555555555552E-2</v>
      </c>
      <c r="G37" s="13">
        <f t="shared" si="6"/>
        <v>1.1636246457901923E-5</v>
      </c>
      <c r="H37" s="13">
        <f t="shared" si="7"/>
        <v>0</v>
      </c>
      <c r="I37" s="13">
        <f t="shared" si="8"/>
        <v>5.5555555555555552E-2</v>
      </c>
      <c r="J37" s="13">
        <f t="shared" si="9"/>
        <v>-1.1636246457901923E-5</v>
      </c>
      <c r="K37" s="13">
        <f t="shared" si="10"/>
        <v>0</v>
      </c>
      <c r="L37" s="13">
        <f t="shared" si="11"/>
        <v>-265.24185688661368</v>
      </c>
      <c r="M37" s="13">
        <f t="shared" si="12"/>
        <v>265.24185688661368</v>
      </c>
      <c r="N37" s="13">
        <f t="shared" si="13"/>
        <v>0</v>
      </c>
      <c r="O37" s="13">
        <f t="shared" si="14"/>
        <v>0</v>
      </c>
      <c r="P37" s="13">
        <f t="shared" si="15"/>
        <v>-6.1416572814717611E-14</v>
      </c>
      <c r="Q37" s="13">
        <f t="shared" si="16"/>
        <v>6.1416572814717598E-14</v>
      </c>
      <c r="R37" s="13">
        <f t="shared" si="17"/>
        <v>0</v>
      </c>
      <c r="S37" s="13">
        <f t="shared" si="18"/>
        <v>0</v>
      </c>
      <c r="T37" s="13">
        <f t="shared" si="19"/>
        <v>-2.3620735948716127E-5</v>
      </c>
      <c r="U37" s="13">
        <f t="shared" si="20"/>
        <v>0</v>
      </c>
      <c r="V37" s="13">
        <f t="shared" si="21"/>
        <v>2.3620735948716127E-5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1.3082817182732276E-4</v>
      </c>
      <c r="E38" s="13">
        <f t="shared" si="4"/>
        <v>7643.613650123295</v>
      </c>
      <c r="F38" s="13">
        <f t="shared" si="5"/>
        <v>-5.2631578947368418E-2</v>
      </c>
      <c r="G38" s="13">
        <f t="shared" si="6"/>
        <v>6.8856932540696179E-6</v>
      </c>
      <c r="H38" s="13">
        <f t="shared" si="7"/>
        <v>0</v>
      </c>
      <c r="I38" s="13">
        <f t="shared" si="8"/>
        <v>5.2631578947368418E-2</v>
      </c>
      <c r="J38" s="13">
        <f t="shared" si="9"/>
        <v>-6.8856932540696179E-6</v>
      </c>
      <c r="K38" s="13">
        <f t="shared" si="10"/>
        <v>0</v>
      </c>
      <c r="L38" s="13">
        <f t="shared" si="11"/>
        <v>-402.29544838395384</v>
      </c>
      <c r="M38" s="13">
        <f t="shared" si="12"/>
        <v>402.29544838395384</v>
      </c>
      <c r="N38" s="13">
        <f t="shared" si="13"/>
        <v>0</v>
      </c>
      <c r="O38" s="13">
        <f t="shared" si="14"/>
        <v>0</v>
      </c>
      <c r="P38" s="13">
        <f t="shared" si="15"/>
        <v>-1.2606833732349763E-14</v>
      </c>
      <c r="Q38" s="13">
        <f t="shared" si="16"/>
        <v>1.2606833732349763E-14</v>
      </c>
      <c r="R38" s="13">
        <f t="shared" si="17"/>
        <v>0</v>
      </c>
      <c r="S38" s="13">
        <f t="shared" si="18"/>
        <v>0</v>
      </c>
      <c r="T38" s="13">
        <f t="shared" si="19"/>
        <v>-1.4755308731462884E-5</v>
      </c>
      <c r="U38" s="13">
        <f t="shared" si="20"/>
        <v>0</v>
      </c>
      <c r="V38" s="13">
        <f t="shared" si="21"/>
        <v>1.4755308731462884E-5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8.171788712872541E-5</v>
      </c>
      <c r="E39" s="13">
        <f t="shared" si="4"/>
        <v>12237.222903533451</v>
      </c>
      <c r="F39" s="13">
        <f t="shared" si="5"/>
        <v>-0.05</v>
      </c>
      <c r="G39" s="13">
        <f t="shared" si="6"/>
        <v>4.0858943564362707E-6</v>
      </c>
      <c r="H39" s="13">
        <f t="shared" si="7"/>
        <v>0</v>
      </c>
      <c r="I39" s="13">
        <f t="shared" si="8"/>
        <v>0.05</v>
      </c>
      <c r="J39" s="13">
        <f t="shared" si="9"/>
        <v>-4.0858943564362707E-6</v>
      </c>
      <c r="K39" s="13">
        <f t="shared" si="10"/>
        <v>0</v>
      </c>
      <c r="L39" s="13">
        <f t="shared" si="11"/>
        <v>-611.86114109077835</v>
      </c>
      <c r="M39" s="13">
        <f t="shared" si="12"/>
        <v>611.86114109077835</v>
      </c>
      <c r="N39" s="13">
        <f t="shared" si="13"/>
        <v>0</v>
      </c>
      <c r="O39" s="13">
        <f t="shared" si="14"/>
        <v>0</v>
      </c>
      <c r="P39" s="13">
        <f t="shared" si="15"/>
        <v>-2.594962977282026E-15</v>
      </c>
      <c r="Q39" s="13">
        <f t="shared" si="16"/>
        <v>2.5949629772820256E-15</v>
      </c>
      <c r="R39" s="13">
        <f t="shared" si="17"/>
        <v>0</v>
      </c>
      <c r="S39" s="13">
        <f t="shared" si="18"/>
        <v>0</v>
      </c>
      <c r="T39" s="13">
        <f t="shared" si="19"/>
        <v>-9.2169703601498182E-6</v>
      </c>
      <c r="U39" s="13">
        <f t="shared" si="20"/>
        <v>0</v>
      </c>
      <c r="V39" s="13">
        <f t="shared" si="21"/>
        <v>9.2169703601498182E-6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5.1042623186671182E-5</v>
      </c>
      <c r="E40" s="13">
        <f t="shared" si="4"/>
        <v>19591.469590871871</v>
      </c>
      <c r="F40" s="13">
        <f t="shared" si="5"/>
        <v>-4.7619047619047616E-2</v>
      </c>
      <c r="G40" s="13">
        <f t="shared" si="6"/>
        <v>2.4306011041271992E-6</v>
      </c>
      <c r="H40" s="13">
        <f t="shared" si="7"/>
        <v>0</v>
      </c>
      <c r="I40" s="13">
        <f t="shared" si="8"/>
        <v>4.7619047619047616E-2</v>
      </c>
      <c r="J40" s="13">
        <f t="shared" si="9"/>
        <v>-2.4306011041271992E-6</v>
      </c>
      <c r="K40" s="13">
        <f t="shared" si="10"/>
        <v>0</v>
      </c>
      <c r="L40" s="13">
        <f t="shared" si="11"/>
        <v>-932.92712094425008</v>
      </c>
      <c r="M40" s="13">
        <f t="shared" si="12"/>
        <v>932.92712094425008</v>
      </c>
      <c r="N40" s="13">
        <f t="shared" si="13"/>
        <v>0</v>
      </c>
      <c r="O40" s="13">
        <f t="shared" si="14"/>
        <v>0</v>
      </c>
      <c r="P40" s="13">
        <f t="shared" si="15"/>
        <v>-5.3548017907440962E-16</v>
      </c>
      <c r="Q40" s="13">
        <f t="shared" si="16"/>
        <v>5.3548017907440953E-16</v>
      </c>
      <c r="R40" s="13">
        <f t="shared" si="17"/>
        <v>0</v>
      </c>
      <c r="S40" s="13">
        <f t="shared" si="18"/>
        <v>0</v>
      </c>
      <c r="T40" s="13">
        <f t="shared" si="19"/>
        <v>-5.7573001481148611E-6</v>
      </c>
      <c r="U40" s="13">
        <f t="shared" si="20"/>
        <v>0</v>
      </c>
      <c r="V40" s="13">
        <f t="shared" si="21"/>
        <v>5.7573001481148611E-6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3.1882241126382137E-5</v>
      </c>
      <c r="E41" s="13">
        <f t="shared" si="4"/>
        <v>31365.423655005019</v>
      </c>
      <c r="F41" s="13">
        <f t="shared" si="5"/>
        <v>-4.5454545454545456E-2</v>
      </c>
      <c r="G41" s="13">
        <f t="shared" si="6"/>
        <v>1.4491927784719152E-6</v>
      </c>
      <c r="H41" s="13">
        <f t="shared" si="7"/>
        <v>0</v>
      </c>
      <c r="I41" s="13">
        <f t="shared" si="8"/>
        <v>4.5454545454545456E-2</v>
      </c>
      <c r="J41" s="13">
        <f t="shared" si="9"/>
        <v>-1.4491927784719152E-6</v>
      </c>
      <c r="K41" s="13">
        <f t="shared" si="10"/>
        <v>0</v>
      </c>
      <c r="L41" s="13">
        <f t="shared" si="11"/>
        <v>-1425.7010737783082</v>
      </c>
      <c r="M41" s="13">
        <f t="shared" si="12"/>
        <v>1425.7010737783082</v>
      </c>
      <c r="N41" s="13">
        <f t="shared" si="13"/>
        <v>0</v>
      </c>
      <c r="O41" s="13">
        <f t="shared" si="14"/>
        <v>0</v>
      </c>
      <c r="P41" s="13">
        <f t="shared" si="15"/>
        <v>-1.1074944173757887E-16</v>
      </c>
      <c r="Q41" s="13">
        <f t="shared" si="16"/>
        <v>1.1074944173757888E-16</v>
      </c>
      <c r="R41" s="13">
        <f t="shared" si="17"/>
        <v>0</v>
      </c>
      <c r="S41" s="13">
        <f t="shared" si="18"/>
        <v>0</v>
      </c>
      <c r="T41" s="13">
        <f t="shared" si="19"/>
        <v>-3.5962003827809482E-6</v>
      </c>
      <c r="U41" s="13">
        <f t="shared" si="20"/>
        <v>0</v>
      </c>
      <c r="V41" s="13">
        <f t="shared" si="21"/>
        <v>3.5962003827809482E-6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1.9914284097887159E-5</v>
      </c>
      <c r="E42" s="13">
        <f t="shared" si="4"/>
        <v>50215.212110291061</v>
      </c>
      <c r="F42" s="13">
        <f t="shared" si="5"/>
        <v>-4.3478260869565216E-2</v>
      </c>
      <c r="G42" s="13">
        <f t="shared" si="6"/>
        <v>8.6583843903857211E-7</v>
      </c>
      <c r="H42" s="13">
        <f t="shared" si="7"/>
        <v>0</v>
      </c>
      <c r="I42" s="13">
        <f t="shared" si="8"/>
        <v>4.3478260869565216E-2</v>
      </c>
      <c r="J42" s="13">
        <f t="shared" si="9"/>
        <v>-8.6583843903857211E-7</v>
      </c>
      <c r="K42" s="13">
        <f t="shared" si="10"/>
        <v>0</v>
      </c>
      <c r="L42" s="13">
        <f t="shared" si="11"/>
        <v>-2183.2700908859465</v>
      </c>
      <c r="M42" s="13">
        <f t="shared" si="12"/>
        <v>2183.2700908859465</v>
      </c>
      <c r="N42" s="13">
        <f t="shared" si="13"/>
        <v>0</v>
      </c>
      <c r="O42" s="13">
        <f t="shared" si="14"/>
        <v>0</v>
      </c>
      <c r="P42" s="13">
        <f t="shared" si="15"/>
        <v>-2.2952918888322341E-17</v>
      </c>
      <c r="Q42" s="13">
        <f t="shared" si="16"/>
        <v>2.2952918888322341E-17</v>
      </c>
      <c r="R42" s="13">
        <f t="shared" si="17"/>
        <v>0</v>
      </c>
      <c r="S42" s="13">
        <f t="shared" si="18"/>
        <v>0</v>
      </c>
      <c r="T42" s="13">
        <f t="shared" si="19"/>
        <v>-2.2462878085338461E-6</v>
      </c>
      <c r="U42" s="13">
        <f t="shared" si="20"/>
        <v>0</v>
      </c>
      <c r="V42" s="13">
        <f t="shared" si="21"/>
        <v>2.2462878085338461E-6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1.2438859287191005E-5</v>
      </c>
      <c r="E43" s="13">
        <f t="shared" si="4"/>
        <v>80393.223921244644</v>
      </c>
      <c r="F43" s="13">
        <f t="shared" si="5"/>
        <v>-4.1666666666666664E-2</v>
      </c>
      <c r="G43" s="13">
        <f t="shared" si="6"/>
        <v>5.1828580363295854E-7</v>
      </c>
      <c r="H43" s="13">
        <f t="shared" si="7"/>
        <v>0</v>
      </c>
      <c r="I43" s="13">
        <f t="shared" si="8"/>
        <v>4.1666666666666664E-2</v>
      </c>
      <c r="J43" s="13">
        <f t="shared" si="9"/>
        <v>-5.1828580363295854E-7</v>
      </c>
      <c r="K43" s="13">
        <f t="shared" si="10"/>
        <v>0</v>
      </c>
      <c r="L43" s="13">
        <f t="shared" si="11"/>
        <v>-3349.7176628669072</v>
      </c>
      <c r="M43" s="13">
        <f t="shared" si="12"/>
        <v>3349.7176628669072</v>
      </c>
      <c r="N43" s="13">
        <f t="shared" si="13"/>
        <v>0</v>
      </c>
      <c r="O43" s="13">
        <f t="shared" si="14"/>
        <v>0</v>
      </c>
      <c r="P43" s="13">
        <f t="shared" si="15"/>
        <v>-4.7660220529066483E-18</v>
      </c>
      <c r="Q43" s="13">
        <f t="shared" si="16"/>
        <v>4.7660220529066491E-18</v>
      </c>
      <c r="R43" s="13">
        <f t="shared" si="17"/>
        <v>0</v>
      </c>
      <c r="S43" s="13">
        <f t="shared" si="18"/>
        <v>0</v>
      </c>
      <c r="T43" s="13">
        <f t="shared" si="19"/>
        <v>-1.403087514852632E-6</v>
      </c>
      <c r="U43" s="13">
        <f t="shared" si="20"/>
        <v>0</v>
      </c>
      <c r="V43" s="13">
        <f t="shared" si="21"/>
        <v>1.403087514852632E-6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7.7695597595172275E-6</v>
      </c>
      <c r="E44" s="13">
        <f t="shared" si="4"/>
        <v>128707.42113477692</v>
      </c>
      <c r="F44" s="13">
        <f t="shared" si="5"/>
        <v>-0.04</v>
      </c>
      <c r="G44" s="13">
        <f t="shared" si="6"/>
        <v>3.1078239038068913E-7</v>
      </c>
      <c r="H44" s="13">
        <f t="shared" si="7"/>
        <v>0</v>
      </c>
      <c r="I44" s="13">
        <f t="shared" si="8"/>
        <v>0.04</v>
      </c>
      <c r="J44" s="13">
        <f t="shared" si="9"/>
        <v>-3.1078239038068913E-7</v>
      </c>
      <c r="K44" s="13">
        <f t="shared" si="10"/>
        <v>0</v>
      </c>
      <c r="L44" s="13">
        <f t="shared" si="11"/>
        <v>-5148.2968450802946</v>
      </c>
      <c r="M44" s="13">
        <f t="shared" si="12"/>
        <v>5148.2968450802946</v>
      </c>
      <c r="N44" s="13">
        <f t="shared" si="13"/>
        <v>0</v>
      </c>
      <c r="O44" s="13">
        <f t="shared" si="14"/>
        <v>0</v>
      </c>
      <c r="P44" s="13">
        <f t="shared" si="15"/>
        <v>-9.9135411078683426E-19</v>
      </c>
      <c r="Q44" s="13">
        <f t="shared" si="16"/>
        <v>9.9135411078683426E-19</v>
      </c>
      <c r="R44" s="13">
        <f t="shared" si="17"/>
        <v>0</v>
      </c>
      <c r="S44" s="13">
        <f t="shared" si="18"/>
        <v>0</v>
      </c>
      <c r="T44" s="13">
        <f t="shared" si="19"/>
        <v>-8.7640084421973515E-7</v>
      </c>
      <c r="U44" s="13">
        <f t="shared" si="20"/>
        <v>0</v>
      </c>
      <c r="V44" s="13">
        <f t="shared" si="21"/>
        <v>8.7640084421973515E-7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4.853022086910473E-6</v>
      </c>
      <c r="E45" s="13">
        <f t="shared" si="4"/>
        <v>206057.17058185063</v>
      </c>
      <c r="F45" s="13">
        <f t="shared" si="5"/>
        <v>-3.8461538461538464E-2</v>
      </c>
      <c r="G45" s="13">
        <f t="shared" si="6"/>
        <v>1.866546956504028E-7</v>
      </c>
      <c r="H45" s="13">
        <f t="shared" si="7"/>
        <v>0</v>
      </c>
      <c r="I45" s="13">
        <f t="shared" si="8"/>
        <v>3.8461538461538464E-2</v>
      </c>
      <c r="J45" s="13">
        <f t="shared" si="9"/>
        <v>-1.866546956504028E-7</v>
      </c>
      <c r="K45" s="13">
        <f t="shared" si="10"/>
        <v>0</v>
      </c>
      <c r="L45" s="13">
        <f t="shared" si="11"/>
        <v>-7925.2757914229842</v>
      </c>
      <c r="M45" s="13">
        <f t="shared" si="12"/>
        <v>7925.2757914229842</v>
      </c>
      <c r="N45" s="13">
        <f t="shared" si="13"/>
        <v>0</v>
      </c>
      <c r="O45" s="13">
        <f t="shared" si="14"/>
        <v>0</v>
      </c>
      <c r="P45" s="13">
        <f t="shared" si="15"/>
        <v>-2.0653659062069861E-19</v>
      </c>
      <c r="Q45" s="13">
        <f t="shared" si="16"/>
        <v>2.0653659062069861E-19</v>
      </c>
      <c r="R45" s="13">
        <f t="shared" si="17"/>
        <v>0</v>
      </c>
      <c r="S45" s="13">
        <f t="shared" si="18"/>
        <v>0</v>
      </c>
      <c r="T45" s="13">
        <f t="shared" si="19"/>
        <v>-5.4741915459439919E-7</v>
      </c>
      <c r="U45" s="13">
        <f t="shared" si="20"/>
        <v>0</v>
      </c>
      <c r="V45" s="13">
        <f t="shared" si="21"/>
        <v>5.4741915459439919E-7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3.0312944497519719E-6</v>
      </c>
      <c r="E46" s="13">
        <f t="shared" si="4"/>
        <v>329892.06973338488</v>
      </c>
      <c r="F46" s="13">
        <f t="shared" si="5"/>
        <v>-3.7037037037037035E-2</v>
      </c>
      <c r="G46" s="13">
        <f t="shared" si="6"/>
        <v>1.1227016480562857E-7</v>
      </c>
      <c r="H46" s="13">
        <f t="shared" si="7"/>
        <v>0</v>
      </c>
      <c r="I46" s="13">
        <f t="shared" si="8"/>
        <v>3.7037037037037035E-2</v>
      </c>
      <c r="J46" s="13">
        <f t="shared" si="9"/>
        <v>-1.1227016480562857E-7</v>
      </c>
      <c r="K46" s="13">
        <f t="shared" si="10"/>
        <v>0</v>
      </c>
      <c r="L46" s="13">
        <f t="shared" si="11"/>
        <v>-12218.224804827907</v>
      </c>
      <c r="M46" s="13">
        <f t="shared" si="12"/>
        <v>12218.224804827907</v>
      </c>
      <c r="N46" s="13">
        <f t="shared" si="13"/>
        <v>0</v>
      </c>
      <c r="O46" s="13">
        <f t="shared" si="14"/>
        <v>0</v>
      </c>
      <c r="P46" s="13">
        <f t="shared" si="15"/>
        <v>-4.3093137853720494E-20</v>
      </c>
      <c r="Q46" s="13">
        <f t="shared" si="16"/>
        <v>4.30931378537205E-20</v>
      </c>
      <c r="R46" s="13">
        <f t="shared" si="17"/>
        <v>0</v>
      </c>
      <c r="S46" s="13">
        <f t="shared" si="18"/>
        <v>0</v>
      </c>
      <c r="T46" s="13">
        <f t="shared" si="19"/>
        <v>-3.4192958665651144E-7</v>
      </c>
      <c r="U46" s="13">
        <f t="shared" si="20"/>
        <v>0</v>
      </c>
      <c r="V46" s="13">
        <f t="shared" si="21"/>
        <v>3.4192958665651144E-7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1.8934070104236551E-6</v>
      </c>
      <c r="E47" s="13">
        <f t="shared" si="4"/>
        <v>528148.46173842321</v>
      </c>
      <c r="F47" s="13">
        <f t="shared" si="5"/>
        <v>-3.5714285714285712E-2</v>
      </c>
      <c r="G47" s="13">
        <f t="shared" si="6"/>
        <v>6.7621678943701964E-8</v>
      </c>
      <c r="H47" s="13">
        <f t="shared" si="7"/>
        <v>0</v>
      </c>
      <c r="I47" s="13">
        <f t="shared" si="8"/>
        <v>3.5714285714285712E-2</v>
      </c>
      <c r="J47" s="13">
        <f t="shared" si="9"/>
        <v>-6.7621678943701964E-8</v>
      </c>
      <c r="K47" s="13">
        <f t="shared" si="10"/>
        <v>0</v>
      </c>
      <c r="L47" s="13">
        <f t="shared" si="11"/>
        <v>-18862.44506201892</v>
      </c>
      <c r="M47" s="13">
        <f t="shared" si="12"/>
        <v>18862.44506201892</v>
      </c>
      <c r="N47" s="13">
        <f t="shared" si="13"/>
        <v>0</v>
      </c>
      <c r="O47" s="13">
        <f t="shared" si="14"/>
        <v>0</v>
      </c>
      <c r="P47" s="13">
        <f t="shared" si="15"/>
        <v>-9.0035832106271645E-21</v>
      </c>
      <c r="Q47" s="13">
        <f t="shared" si="16"/>
        <v>9.003583210627163E-21</v>
      </c>
      <c r="R47" s="13">
        <f t="shared" si="17"/>
        <v>0</v>
      </c>
      <c r="S47" s="13">
        <f t="shared" si="18"/>
        <v>0</v>
      </c>
      <c r="T47" s="13">
        <f t="shared" si="19"/>
        <v>-2.1357629894221301E-7</v>
      </c>
      <c r="U47" s="13">
        <f t="shared" si="20"/>
        <v>0</v>
      </c>
      <c r="V47" s="13">
        <f t="shared" si="21"/>
        <v>2.1357629894221301E-7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1.1826598064120019E-6</v>
      </c>
      <c r="E48" s="13">
        <f t="shared" si="4"/>
        <v>845551.69168540335</v>
      </c>
      <c r="F48" s="13">
        <f t="shared" si="5"/>
        <v>-3.4482758620689655E-2</v>
      </c>
      <c r="G48" s="13">
        <f t="shared" si="6"/>
        <v>4.0781372634896622E-8</v>
      </c>
      <c r="H48" s="13">
        <f t="shared" si="7"/>
        <v>0</v>
      </c>
      <c r="I48" s="13">
        <f t="shared" si="8"/>
        <v>3.4482758620689655E-2</v>
      </c>
      <c r="J48" s="13">
        <f t="shared" si="9"/>
        <v>-4.0781372634896622E-8</v>
      </c>
      <c r="K48" s="13">
        <f t="shared" si="10"/>
        <v>0</v>
      </c>
      <c r="L48" s="13">
        <f t="shared" si="11"/>
        <v>-29156.954885662784</v>
      </c>
      <c r="M48" s="13">
        <f t="shared" si="12"/>
        <v>29156.954885662784</v>
      </c>
      <c r="N48" s="13">
        <f t="shared" si="13"/>
        <v>0</v>
      </c>
      <c r="O48" s="13">
        <f t="shared" si="14"/>
        <v>0</v>
      </c>
      <c r="P48" s="13">
        <f t="shared" si="15"/>
        <v>-1.8835491063763432E-21</v>
      </c>
      <c r="Q48" s="13">
        <f t="shared" si="16"/>
        <v>1.8835491063763428E-21</v>
      </c>
      <c r="R48" s="13">
        <f t="shared" si="17"/>
        <v>0</v>
      </c>
      <c r="S48" s="13">
        <f t="shared" si="18"/>
        <v>0</v>
      </c>
      <c r="T48" s="13">
        <f t="shared" si="19"/>
        <v>-1.3340411775978963E-7</v>
      </c>
      <c r="U48" s="13">
        <f t="shared" si="20"/>
        <v>0</v>
      </c>
      <c r="V48" s="13">
        <f t="shared" si="21"/>
        <v>1.3340411775978963E-7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7.3871291803737149E-7</v>
      </c>
      <c r="E49" s="13">
        <f t="shared" si="4"/>
        <v>1353705.8518711459</v>
      </c>
      <c r="F49" s="13">
        <f t="shared" si="5"/>
        <v>-3.3333333333333333E-2</v>
      </c>
      <c r="G49" s="13">
        <f t="shared" si="6"/>
        <v>2.462376393457905E-8</v>
      </c>
      <c r="H49" s="13">
        <f t="shared" si="7"/>
        <v>0</v>
      </c>
      <c r="I49" s="13">
        <f t="shared" si="8"/>
        <v>3.3333333333333333E-2</v>
      </c>
      <c r="J49" s="13">
        <f t="shared" si="9"/>
        <v>-2.462376393457905E-8</v>
      </c>
      <c r="K49" s="13">
        <f t="shared" si="10"/>
        <v>0</v>
      </c>
      <c r="L49" s="13">
        <f t="shared" si="11"/>
        <v>-45123.528395680245</v>
      </c>
      <c r="M49" s="13">
        <f t="shared" si="12"/>
        <v>45123.528395680245</v>
      </c>
      <c r="N49" s="13">
        <f t="shared" si="13"/>
        <v>0</v>
      </c>
      <c r="O49" s="13">
        <f t="shared" si="14"/>
        <v>0</v>
      </c>
      <c r="P49" s="13">
        <f t="shared" si="15"/>
        <v>-3.9450746147967717E-22</v>
      </c>
      <c r="Q49" s="13">
        <f t="shared" si="16"/>
        <v>3.9450746147967708E-22</v>
      </c>
      <c r="R49" s="13">
        <f t="shared" si="17"/>
        <v>0</v>
      </c>
      <c r="S49" s="13">
        <f t="shared" si="18"/>
        <v>0</v>
      </c>
      <c r="T49" s="13">
        <f t="shared" si="19"/>
        <v>-8.332691280733532E-8</v>
      </c>
      <c r="U49" s="13">
        <f t="shared" si="20"/>
        <v>0</v>
      </c>
      <c r="V49" s="13">
        <f t="shared" si="21"/>
        <v>8.332691280733532E-8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4.6141483148128942E-7</v>
      </c>
      <c r="E50" s="13">
        <f t="shared" si="4"/>
        <v>2167247.1966054486</v>
      </c>
      <c r="F50" s="13">
        <f t="shared" si="5"/>
        <v>-3.2258064516129031E-2</v>
      </c>
      <c r="G50" s="13">
        <f t="shared" si="6"/>
        <v>1.4884349402622239E-8</v>
      </c>
      <c r="H50" s="13">
        <f t="shared" si="7"/>
        <v>0</v>
      </c>
      <c r="I50" s="13">
        <f t="shared" si="8"/>
        <v>3.2258064516129031E-2</v>
      </c>
      <c r="J50" s="13">
        <f t="shared" si="9"/>
        <v>-1.4884349402622239E-8</v>
      </c>
      <c r="K50" s="13">
        <f t="shared" si="10"/>
        <v>0</v>
      </c>
      <c r="L50" s="13">
        <f t="shared" si="11"/>
        <v>-69911.199890483447</v>
      </c>
      <c r="M50" s="13">
        <f t="shared" si="12"/>
        <v>69911.199890483447</v>
      </c>
      <c r="N50" s="13">
        <f t="shared" si="13"/>
        <v>0</v>
      </c>
      <c r="O50" s="13">
        <f t="shared" si="14"/>
        <v>0</v>
      </c>
      <c r="P50" s="13">
        <f t="shared" si="15"/>
        <v>-8.2721102430514025E-23</v>
      </c>
      <c r="Q50" s="13">
        <f t="shared" si="16"/>
        <v>8.2721102430514013E-23</v>
      </c>
      <c r="R50" s="13">
        <f t="shared" si="17"/>
        <v>0</v>
      </c>
      <c r="S50" s="13">
        <f t="shared" si="18"/>
        <v>0</v>
      </c>
      <c r="T50" s="13">
        <f t="shared" si="19"/>
        <v>-5.2047667672340303E-8</v>
      </c>
      <c r="U50" s="13">
        <f t="shared" si="20"/>
        <v>0</v>
      </c>
      <c r="V50" s="13">
        <f t="shared" si="21"/>
        <v>5.2047667672340303E-8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2.8820891243726152E-7</v>
      </c>
      <c r="E51" s="13">
        <f t="shared" si="4"/>
        <v>3469705.3312592618</v>
      </c>
      <c r="F51" s="13">
        <f t="shared" si="5"/>
        <v>-3.125E-2</v>
      </c>
      <c r="G51" s="13">
        <f t="shared" si="6"/>
        <v>9.0065285136644226E-9</v>
      </c>
      <c r="H51" s="13">
        <f t="shared" si="7"/>
        <v>0</v>
      </c>
      <c r="I51" s="13">
        <f t="shared" si="8"/>
        <v>3.125E-2</v>
      </c>
      <c r="J51" s="13">
        <f t="shared" si="9"/>
        <v>-9.0065285136644226E-9</v>
      </c>
      <c r="K51" s="13">
        <f t="shared" si="10"/>
        <v>0</v>
      </c>
      <c r="L51" s="13">
        <f t="shared" si="11"/>
        <v>-108428.29160184292</v>
      </c>
      <c r="M51" s="13">
        <f t="shared" si="12"/>
        <v>108428.29160184292</v>
      </c>
      <c r="N51" s="13">
        <f t="shared" si="13"/>
        <v>0</v>
      </c>
      <c r="O51" s="13">
        <f t="shared" si="14"/>
        <v>0</v>
      </c>
      <c r="P51" s="13">
        <f t="shared" si="15"/>
        <v>-1.736319170816123E-23</v>
      </c>
      <c r="Q51" s="13">
        <f t="shared" si="16"/>
        <v>1.7363191708161227E-23</v>
      </c>
      <c r="R51" s="13">
        <f t="shared" si="17"/>
        <v>0</v>
      </c>
      <c r="S51" s="13">
        <f t="shared" si="18"/>
        <v>0</v>
      </c>
      <c r="T51" s="13">
        <f t="shared" si="19"/>
        <v>-3.2510017775363226E-8</v>
      </c>
      <c r="U51" s="13">
        <f t="shared" si="20"/>
        <v>0</v>
      </c>
      <c r="V51" s="13">
        <f t="shared" si="21"/>
        <v>3.2510017775363226E-8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1.8002103864239865E-7</v>
      </c>
      <c r="E52" s="13">
        <f t="shared" ref="E52:E69" si="26">EXP($A52*Leiter_u1)</f>
        <v>5554906.2906277413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5.455182989163596E-9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-5.455182989163596E-9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-168330.49365538068</v>
      </c>
      <c r="M52" s="13">
        <f t="shared" ref="M52:M69" si="34">F52+G52*EXP(2*$A52*Leiter_u1)+I52+J52</f>
        <v>168330.49365538068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-3.648103321904073E-24</v>
      </c>
      <c r="Q52" s="13">
        <f t="shared" ref="Q52:Q69" si="38">(M52+P52)*((Perm_mü1-1)/(Perm_mü1+1)*EXP(-2*$A52*Körper_u1))</f>
        <v>3.6481033219040723E-24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-2.030640817900761E-8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2.030640817900761E-8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1.1244473350886589E-7</v>
      </c>
      <c r="E53" s="13">
        <f t="shared" si="26"/>
        <v>8893257.7702374421</v>
      </c>
      <c r="F53" s="13">
        <f t="shared" si="27"/>
        <v>-2.9411764705882353E-2</v>
      </c>
      <c r="G53" s="13">
        <f t="shared" si="28"/>
        <v>3.3071980443784083E-9</v>
      </c>
      <c r="H53" s="13">
        <f t="shared" si="29"/>
        <v>0</v>
      </c>
      <c r="I53" s="13">
        <f t="shared" si="30"/>
        <v>2.9411764705882353E-2</v>
      </c>
      <c r="J53" s="13">
        <f t="shared" si="31"/>
        <v>-3.3071980443784083E-9</v>
      </c>
      <c r="K53" s="13">
        <f t="shared" si="32"/>
        <v>0</v>
      </c>
      <c r="L53" s="13">
        <f t="shared" si="33"/>
        <v>-261566.40500698026</v>
      </c>
      <c r="M53" s="13">
        <f t="shared" si="34"/>
        <v>261566.40500698026</v>
      </c>
      <c r="N53" s="13">
        <f t="shared" si="35"/>
        <v>0</v>
      </c>
      <c r="O53" s="13">
        <f t="shared" si="36"/>
        <v>0</v>
      </c>
      <c r="P53" s="13">
        <f t="shared" si="37"/>
        <v>-7.6719132596526707E-25</v>
      </c>
      <c r="Q53" s="13">
        <f t="shared" si="38"/>
        <v>7.6719132596526707E-25</v>
      </c>
      <c r="R53" s="13">
        <f t="shared" si="39"/>
        <v>0</v>
      </c>
      <c r="S53" s="13">
        <f t="shared" si="40"/>
        <v>0</v>
      </c>
      <c r="T53" s="13">
        <f t="shared" si="41"/>
        <v>-1.2683788692155931E-8</v>
      </c>
      <c r="U53" s="13">
        <f t="shared" si="42"/>
        <v>0</v>
      </c>
      <c r="V53" s="13">
        <f t="shared" si="43"/>
        <v>1.2683788692155931E-8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7.0235224667246378E-8</v>
      </c>
      <c r="E54" s="13">
        <f t="shared" si="26"/>
        <v>14237870.025157645</v>
      </c>
      <c r="F54" s="13">
        <f t="shared" si="27"/>
        <v>-2.8571428571428571E-2</v>
      </c>
      <c r="G54" s="13">
        <f t="shared" si="28"/>
        <v>2.0067207047784678E-9</v>
      </c>
      <c r="H54" s="13">
        <f t="shared" si="29"/>
        <v>0</v>
      </c>
      <c r="I54" s="13">
        <f t="shared" si="30"/>
        <v>2.8571428571428571E-2</v>
      </c>
      <c r="J54" s="13">
        <f t="shared" si="31"/>
        <v>-2.0067207047784678E-9</v>
      </c>
      <c r="K54" s="13">
        <f t="shared" si="32"/>
        <v>0</v>
      </c>
      <c r="L54" s="13">
        <f t="shared" si="33"/>
        <v>-406796.28643307352</v>
      </c>
      <c r="M54" s="13">
        <f t="shared" si="34"/>
        <v>406796.28643307352</v>
      </c>
      <c r="N54" s="13">
        <f t="shared" si="35"/>
        <v>0</v>
      </c>
      <c r="O54" s="13">
        <f t="shared" si="36"/>
        <v>0</v>
      </c>
      <c r="P54" s="13">
        <f t="shared" si="37"/>
        <v>-1.614790135915032E-25</v>
      </c>
      <c r="Q54" s="13">
        <f t="shared" si="38"/>
        <v>1.6147901359150318E-25</v>
      </c>
      <c r="R54" s="13">
        <f t="shared" si="39"/>
        <v>0</v>
      </c>
      <c r="S54" s="13">
        <f t="shared" si="40"/>
        <v>0</v>
      </c>
      <c r="T54" s="13">
        <f t="shared" si="41"/>
        <v>-7.9225478957152994E-9</v>
      </c>
      <c r="U54" s="13">
        <f t="shared" si="42"/>
        <v>0</v>
      </c>
      <c r="V54" s="13">
        <f t="shared" si="43"/>
        <v>7.9225478957152994E-9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4.3870323047807369E-8</v>
      </c>
      <c r="E55" s="13">
        <f t="shared" si="26"/>
        <v>22794452.616869431</v>
      </c>
      <c r="F55" s="13">
        <f t="shared" si="27"/>
        <v>-2.7777777777777776E-2</v>
      </c>
      <c r="G55" s="13">
        <f t="shared" si="28"/>
        <v>1.2186200846613158E-9</v>
      </c>
      <c r="H55" s="13">
        <f t="shared" si="29"/>
        <v>0</v>
      </c>
      <c r="I55" s="13">
        <f t="shared" si="30"/>
        <v>2.7777777777777776E-2</v>
      </c>
      <c r="J55" s="13">
        <f t="shared" si="31"/>
        <v>-1.2186200846613158E-9</v>
      </c>
      <c r="K55" s="13">
        <f t="shared" si="32"/>
        <v>0</v>
      </c>
      <c r="L55" s="13">
        <f t="shared" si="33"/>
        <v>-633179.23935748311</v>
      </c>
      <c r="M55" s="13">
        <f t="shared" si="34"/>
        <v>633179.23935748311</v>
      </c>
      <c r="N55" s="13">
        <f t="shared" si="35"/>
        <v>0</v>
      </c>
      <c r="O55" s="13">
        <f t="shared" si="36"/>
        <v>0</v>
      </c>
      <c r="P55" s="13">
        <f t="shared" si="37"/>
        <v>-3.4015993712791167E-26</v>
      </c>
      <c r="Q55" s="13">
        <f t="shared" si="38"/>
        <v>3.4015993712791162E-26</v>
      </c>
      <c r="R55" s="13">
        <f t="shared" si="39"/>
        <v>0</v>
      </c>
      <c r="S55" s="13">
        <f t="shared" si="40"/>
        <v>0</v>
      </c>
      <c r="T55" s="13">
        <f t="shared" si="41"/>
        <v>-4.948581663032865E-9</v>
      </c>
      <c r="U55" s="13">
        <f t="shared" si="42"/>
        <v>0</v>
      </c>
      <c r="V55" s="13">
        <f t="shared" si="43"/>
        <v>4.948581663032865E-9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2.7402279318350483E-8</v>
      </c>
      <c r="E56" s="13">
        <f t="shared" si="26"/>
        <v>36493314.602859698</v>
      </c>
      <c r="F56" s="13">
        <f t="shared" si="27"/>
        <v>-2.7027027027027029E-2</v>
      </c>
      <c r="G56" s="13">
        <f t="shared" si="28"/>
        <v>7.4060214373920226E-10</v>
      </c>
      <c r="H56" s="13">
        <f t="shared" si="29"/>
        <v>0</v>
      </c>
      <c r="I56" s="13">
        <f t="shared" si="30"/>
        <v>2.7027027027027029E-2</v>
      </c>
      <c r="J56" s="13">
        <f t="shared" si="31"/>
        <v>-7.4060214373920226E-10</v>
      </c>
      <c r="K56" s="13">
        <f t="shared" si="32"/>
        <v>0</v>
      </c>
      <c r="L56" s="13">
        <f t="shared" si="33"/>
        <v>-986305.8000772883</v>
      </c>
      <c r="M56" s="13">
        <f t="shared" si="34"/>
        <v>986305.8000772883</v>
      </c>
      <c r="N56" s="13">
        <f t="shared" si="35"/>
        <v>0</v>
      </c>
      <c r="O56" s="13">
        <f t="shared" si="36"/>
        <v>0</v>
      </c>
      <c r="P56" s="13">
        <f t="shared" si="37"/>
        <v>-7.1710949096611628E-27</v>
      </c>
      <c r="Q56" s="13">
        <f t="shared" si="38"/>
        <v>7.1710949096611628E-27</v>
      </c>
      <c r="R56" s="13">
        <f t="shared" si="39"/>
        <v>0</v>
      </c>
      <c r="S56" s="13">
        <f t="shared" si="40"/>
        <v>0</v>
      </c>
      <c r="T56" s="13">
        <f t="shared" si="41"/>
        <v>-3.0909829199067666E-9</v>
      </c>
      <c r="U56" s="13">
        <f t="shared" si="42"/>
        <v>0</v>
      </c>
      <c r="V56" s="13">
        <f t="shared" si="43"/>
        <v>3.0909829199067666E-9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1.7116010543679485E-8</v>
      </c>
      <c r="E57" s="13">
        <f t="shared" si="26"/>
        <v>58424829.63235116</v>
      </c>
      <c r="F57" s="13">
        <f t="shared" si="27"/>
        <v>-2.6315789473684209E-2</v>
      </c>
      <c r="G57" s="13">
        <f t="shared" si="28"/>
        <v>4.5042133009682848E-10</v>
      </c>
      <c r="H57" s="13">
        <f t="shared" si="29"/>
        <v>0</v>
      </c>
      <c r="I57" s="13">
        <f t="shared" si="30"/>
        <v>2.6315789473684209E-2</v>
      </c>
      <c r="J57" s="13">
        <f t="shared" si="31"/>
        <v>-4.5042133009682848E-10</v>
      </c>
      <c r="K57" s="13">
        <f t="shared" si="32"/>
        <v>0</v>
      </c>
      <c r="L57" s="13">
        <f t="shared" si="33"/>
        <v>-1537495.5166408194</v>
      </c>
      <c r="M57" s="13">
        <f t="shared" si="34"/>
        <v>1537495.5166408194</v>
      </c>
      <c r="N57" s="13">
        <f t="shared" si="35"/>
        <v>0</v>
      </c>
      <c r="O57" s="13">
        <f t="shared" si="36"/>
        <v>0</v>
      </c>
      <c r="P57" s="13">
        <f t="shared" si="37"/>
        <v>-1.5128822553697399E-27</v>
      </c>
      <c r="Q57" s="13">
        <f t="shared" si="38"/>
        <v>1.5128822553697398E-27</v>
      </c>
      <c r="R57" s="13">
        <f t="shared" si="39"/>
        <v>0</v>
      </c>
      <c r="S57" s="13">
        <f t="shared" si="40"/>
        <v>0</v>
      </c>
      <c r="T57" s="13">
        <f t="shared" si="41"/>
        <v>-1.9306896402788969E-9</v>
      </c>
      <c r="U57" s="13">
        <f t="shared" si="42"/>
        <v>0</v>
      </c>
      <c r="V57" s="13">
        <f t="shared" si="43"/>
        <v>1.9306896402788969E-9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1.0691001778642672E-8</v>
      </c>
      <c r="E58" s="13">
        <f t="shared" si="26"/>
        <v>93536604.025049552</v>
      </c>
      <c r="F58" s="13">
        <f t="shared" si="27"/>
        <v>-2.564102564102564E-2</v>
      </c>
      <c r="G58" s="13">
        <f t="shared" si="28"/>
        <v>2.7412825073442748E-10</v>
      </c>
      <c r="H58" s="13">
        <f t="shared" si="29"/>
        <v>0</v>
      </c>
      <c r="I58" s="13">
        <f t="shared" si="30"/>
        <v>2.564102564102564E-2</v>
      </c>
      <c r="J58" s="13">
        <f t="shared" si="31"/>
        <v>-2.7412825073442748E-10</v>
      </c>
      <c r="K58" s="13">
        <f t="shared" si="32"/>
        <v>0</v>
      </c>
      <c r="L58" s="13">
        <f t="shared" si="33"/>
        <v>-2398374.462180757</v>
      </c>
      <c r="M58" s="13">
        <f t="shared" si="34"/>
        <v>2398374.462180757</v>
      </c>
      <c r="N58" s="13">
        <f t="shared" si="35"/>
        <v>0</v>
      </c>
      <c r="O58" s="13">
        <f t="shared" si="36"/>
        <v>0</v>
      </c>
      <c r="P58" s="13">
        <f t="shared" si="37"/>
        <v>-3.1939318838564803E-28</v>
      </c>
      <c r="Q58" s="13">
        <f t="shared" si="38"/>
        <v>3.1939318838564798E-28</v>
      </c>
      <c r="R58" s="13">
        <f t="shared" si="39"/>
        <v>0</v>
      </c>
      <c r="S58" s="13">
        <f t="shared" si="40"/>
        <v>0</v>
      </c>
      <c r="T58" s="13">
        <f t="shared" si="41"/>
        <v>-1.2059472889417319E-9</v>
      </c>
      <c r="U58" s="13">
        <f t="shared" si="42"/>
        <v>0</v>
      </c>
      <c r="V58" s="13">
        <f t="shared" si="43"/>
        <v>1.2059472889417319E-9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6.6778130767831051E-9</v>
      </c>
      <c r="E59" s="13">
        <f t="shared" si="26"/>
        <v>149749624.3907637</v>
      </c>
      <c r="F59" s="13">
        <f t="shared" si="27"/>
        <v>-2.5000000000000001E-2</v>
      </c>
      <c r="G59" s="13">
        <f t="shared" si="28"/>
        <v>1.6694532691957762E-10</v>
      </c>
      <c r="H59" s="13">
        <f t="shared" si="29"/>
        <v>0</v>
      </c>
      <c r="I59" s="13">
        <f t="shared" si="30"/>
        <v>2.5000000000000001E-2</v>
      </c>
      <c r="J59" s="13">
        <f t="shared" si="31"/>
        <v>-1.6694532691957762E-10</v>
      </c>
      <c r="K59" s="13">
        <f t="shared" si="32"/>
        <v>0</v>
      </c>
      <c r="L59" s="13">
        <f t="shared" si="33"/>
        <v>-3743740.6097690924</v>
      </c>
      <c r="M59" s="13">
        <f t="shared" si="34"/>
        <v>3743740.6097690924</v>
      </c>
      <c r="N59" s="13">
        <f t="shared" si="35"/>
        <v>0</v>
      </c>
      <c r="O59" s="13">
        <f t="shared" si="36"/>
        <v>0</v>
      </c>
      <c r="P59" s="13">
        <f t="shared" si="37"/>
        <v>-6.747327598596141E-29</v>
      </c>
      <c r="Q59" s="13">
        <f t="shared" si="38"/>
        <v>6.7473275985961398E-29</v>
      </c>
      <c r="R59" s="13">
        <f t="shared" si="39"/>
        <v>0</v>
      </c>
      <c r="S59" s="13">
        <f t="shared" si="40"/>
        <v>0</v>
      </c>
      <c r="T59" s="13">
        <f t="shared" si="41"/>
        <v>-7.5325874744522441E-10</v>
      </c>
      <c r="U59" s="13">
        <f t="shared" si="42"/>
        <v>0</v>
      </c>
      <c r="V59" s="13">
        <f t="shared" si="43"/>
        <v>7.5325874744522441E-10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4.1710953203224648E-9</v>
      </c>
      <c r="E60" s="13">
        <f t="shared" si="26"/>
        <v>239745180.391296</v>
      </c>
      <c r="F60" s="13">
        <f t="shared" si="27"/>
        <v>-2.4390243902439025E-2</v>
      </c>
      <c r="G60" s="13">
        <f t="shared" si="28"/>
        <v>1.0173403220298696E-10</v>
      </c>
      <c r="H60" s="13">
        <f t="shared" si="29"/>
        <v>0</v>
      </c>
      <c r="I60" s="13">
        <f t="shared" si="30"/>
        <v>2.4390243902439025E-2</v>
      </c>
      <c r="J60" s="13">
        <f t="shared" si="31"/>
        <v>-1.0173403220298696E-10</v>
      </c>
      <c r="K60" s="13">
        <f t="shared" si="32"/>
        <v>0</v>
      </c>
      <c r="L60" s="13">
        <f t="shared" si="33"/>
        <v>-5847443.4241779521</v>
      </c>
      <c r="M60" s="13">
        <f t="shared" si="34"/>
        <v>5847443.4241779521</v>
      </c>
      <c r="N60" s="13">
        <f t="shared" si="35"/>
        <v>0</v>
      </c>
      <c r="O60" s="13">
        <f t="shared" si="36"/>
        <v>0</v>
      </c>
      <c r="P60" s="13">
        <f t="shared" si="37"/>
        <v>-1.4262953373079559E-29</v>
      </c>
      <c r="Q60" s="13">
        <f t="shared" si="38"/>
        <v>1.4262953373079556E-29</v>
      </c>
      <c r="R60" s="13">
        <f t="shared" si="39"/>
        <v>0</v>
      </c>
      <c r="S60" s="13">
        <f t="shared" si="40"/>
        <v>0</v>
      </c>
      <c r="T60" s="13">
        <f t="shared" si="41"/>
        <v>-4.7050044802013722E-10</v>
      </c>
      <c r="U60" s="13">
        <f t="shared" si="42"/>
        <v>0</v>
      </c>
      <c r="V60" s="13">
        <f t="shared" si="43"/>
        <v>4.7050044802013722E-10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2.6053493817765023E-9</v>
      </c>
      <c r="E61" s="13">
        <f t="shared" si="26"/>
        <v>383825680.7300573</v>
      </c>
      <c r="F61" s="13">
        <f t="shared" si="27"/>
        <v>-2.3809523809523808E-2</v>
      </c>
      <c r="G61" s="13">
        <f t="shared" si="28"/>
        <v>6.2032128137535765E-11</v>
      </c>
      <c r="H61" s="13">
        <f t="shared" si="29"/>
        <v>0</v>
      </c>
      <c r="I61" s="13">
        <f t="shared" si="30"/>
        <v>2.3809523809523808E-2</v>
      </c>
      <c r="J61" s="13">
        <f t="shared" si="31"/>
        <v>-6.2032128137535765E-11</v>
      </c>
      <c r="K61" s="13">
        <f t="shared" si="32"/>
        <v>0</v>
      </c>
      <c r="L61" s="13">
        <f t="shared" si="33"/>
        <v>-9138706.6840489842</v>
      </c>
      <c r="M61" s="13">
        <f t="shared" si="34"/>
        <v>9138706.6840489842</v>
      </c>
      <c r="N61" s="13">
        <f t="shared" si="35"/>
        <v>0</v>
      </c>
      <c r="O61" s="13">
        <f t="shared" si="36"/>
        <v>0</v>
      </c>
      <c r="P61" s="13">
        <f t="shared" si="37"/>
        <v>-3.0167933352650907E-30</v>
      </c>
      <c r="Q61" s="13">
        <f t="shared" si="38"/>
        <v>3.01679333526509E-30</v>
      </c>
      <c r="R61" s="13">
        <f t="shared" si="39"/>
        <v>0</v>
      </c>
      <c r="S61" s="13">
        <f t="shared" si="40"/>
        <v>0</v>
      </c>
      <c r="T61" s="13">
        <f t="shared" si="41"/>
        <v>-2.938839703183059E-10</v>
      </c>
      <c r="U61" s="13">
        <f t="shared" si="42"/>
        <v>0</v>
      </c>
      <c r="V61" s="13">
        <f t="shared" si="43"/>
        <v>2.938839703183059E-10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1.6273532201605113E-9</v>
      </c>
      <c r="E62" s="13">
        <f t="shared" si="26"/>
        <v>614494743.74184525</v>
      </c>
      <c r="F62" s="13">
        <f t="shared" si="27"/>
        <v>-2.3255813953488372E-2</v>
      </c>
      <c r="G62" s="13">
        <f t="shared" si="28"/>
        <v>3.7845423724663051E-11</v>
      </c>
      <c r="H62" s="13">
        <f t="shared" si="29"/>
        <v>0</v>
      </c>
      <c r="I62" s="13">
        <f t="shared" si="30"/>
        <v>2.3255813953488372E-2</v>
      </c>
      <c r="J62" s="13">
        <f t="shared" si="31"/>
        <v>-3.7845423724663051E-11</v>
      </c>
      <c r="K62" s="13">
        <f t="shared" si="32"/>
        <v>0</v>
      </c>
      <c r="L62" s="13">
        <f t="shared" si="33"/>
        <v>-14290575.435856866</v>
      </c>
      <c r="M62" s="13">
        <f t="shared" si="34"/>
        <v>14290575.435856866</v>
      </c>
      <c r="N62" s="13">
        <f t="shared" si="35"/>
        <v>0</v>
      </c>
      <c r="O62" s="13">
        <f t="shared" si="36"/>
        <v>0</v>
      </c>
      <c r="P62" s="13">
        <f t="shared" si="37"/>
        <v>-6.3845152100187296E-31</v>
      </c>
      <c r="Q62" s="13">
        <f t="shared" si="38"/>
        <v>6.3845152100187296E-31</v>
      </c>
      <c r="R62" s="13">
        <f t="shared" si="39"/>
        <v>0</v>
      </c>
      <c r="S62" s="13">
        <f t="shared" si="40"/>
        <v>0</v>
      </c>
      <c r="T62" s="13">
        <f t="shared" si="41"/>
        <v>-1.835657932360094E-10</v>
      </c>
      <c r="U62" s="13">
        <f t="shared" si="42"/>
        <v>0</v>
      </c>
      <c r="V62" s="13">
        <f t="shared" si="43"/>
        <v>1.835657932360094E-10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1.0164772992407722E-9</v>
      </c>
      <c r="E63" s="13">
        <f t="shared" si="26"/>
        <v>983789801.05794835</v>
      </c>
      <c r="F63" s="13">
        <f t="shared" si="27"/>
        <v>-2.2727272727272728E-2</v>
      </c>
      <c r="G63" s="13">
        <f t="shared" si="28"/>
        <v>2.3101756800926642E-11</v>
      </c>
      <c r="H63" s="13">
        <f t="shared" si="29"/>
        <v>0</v>
      </c>
      <c r="I63" s="13">
        <f t="shared" si="30"/>
        <v>2.2727272727272728E-2</v>
      </c>
      <c r="J63" s="13">
        <f t="shared" si="31"/>
        <v>-2.3101756800926642E-11</v>
      </c>
      <c r="K63" s="13">
        <f t="shared" si="32"/>
        <v>0</v>
      </c>
      <c r="L63" s="13">
        <f t="shared" si="33"/>
        <v>-22358859.114953369</v>
      </c>
      <c r="M63" s="13">
        <f t="shared" si="34"/>
        <v>22358859.114953369</v>
      </c>
      <c r="N63" s="13">
        <f t="shared" si="35"/>
        <v>0</v>
      </c>
      <c r="O63" s="13">
        <f t="shared" si="36"/>
        <v>0</v>
      </c>
      <c r="P63" s="13">
        <f t="shared" si="37"/>
        <v>-1.3519020798729958E-31</v>
      </c>
      <c r="Q63" s="13">
        <f t="shared" si="38"/>
        <v>1.3519020798729958E-31</v>
      </c>
      <c r="R63" s="13">
        <f t="shared" si="39"/>
        <v>0</v>
      </c>
      <c r="S63" s="13">
        <f t="shared" si="40"/>
        <v>0</v>
      </c>
      <c r="T63" s="13">
        <f t="shared" si="41"/>
        <v>-1.146588580431042E-10</v>
      </c>
      <c r="U63" s="13">
        <f t="shared" si="42"/>
        <v>0</v>
      </c>
      <c r="V63" s="13">
        <f t="shared" si="43"/>
        <v>1.146588580431042E-10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6.349120074681146E-10</v>
      </c>
      <c r="E64" s="13">
        <f t="shared" si="26"/>
        <v>1575021401.7652204</v>
      </c>
      <c r="F64" s="13">
        <f t="shared" si="27"/>
        <v>-2.2222222222222223E-2</v>
      </c>
      <c r="G64" s="13">
        <f t="shared" si="28"/>
        <v>1.410915572151366E-11</v>
      </c>
      <c r="H64" s="13">
        <f t="shared" si="29"/>
        <v>0</v>
      </c>
      <c r="I64" s="13">
        <f t="shared" si="30"/>
        <v>2.2222222222222223E-2</v>
      </c>
      <c r="J64" s="13">
        <f t="shared" si="31"/>
        <v>-1.410915572151366E-11</v>
      </c>
      <c r="K64" s="13">
        <f t="shared" si="32"/>
        <v>0</v>
      </c>
      <c r="L64" s="13">
        <f t="shared" si="33"/>
        <v>-35000475.59478268</v>
      </c>
      <c r="M64" s="13">
        <f t="shared" si="34"/>
        <v>35000475.59478268</v>
      </c>
      <c r="N64" s="13">
        <f t="shared" si="35"/>
        <v>0</v>
      </c>
      <c r="O64" s="13">
        <f t="shared" si="36"/>
        <v>0</v>
      </c>
      <c r="P64" s="13">
        <f t="shared" si="37"/>
        <v>-2.8640917748856754E-32</v>
      </c>
      <c r="Q64" s="13">
        <f t="shared" si="38"/>
        <v>2.8640917748856754E-32</v>
      </c>
      <c r="R64" s="13">
        <f t="shared" si="39"/>
        <v>0</v>
      </c>
      <c r="S64" s="13">
        <f t="shared" si="40"/>
        <v>0</v>
      </c>
      <c r="T64" s="13">
        <f t="shared" si="41"/>
        <v>-7.1618211067268333E-11</v>
      </c>
      <c r="U64" s="13">
        <f t="shared" si="42"/>
        <v>0</v>
      </c>
      <c r="V64" s="13">
        <f t="shared" si="43"/>
        <v>7.1618211067268333E-11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3.9657871113136143E-10</v>
      </c>
      <c r="E65" s="13">
        <f t="shared" si="26"/>
        <v>2521567527.2815218</v>
      </c>
      <c r="F65" s="13">
        <f t="shared" si="27"/>
        <v>-2.1739130434782608E-2</v>
      </c>
      <c r="G65" s="13">
        <f t="shared" si="28"/>
        <v>8.6212763289426394E-12</v>
      </c>
      <c r="H65" s="13">
        <f t="shared" si="29"/>
        <v>0</v>
      </c>
      <c r="I65" s="13">
        <f t="shared" si="30"/>
        <v>2.1739130434782608E-2</v>
      </c>
      <c r="J65" s="13">
        <f t="shared" si="31"/>
        <v>-8.6212763289426394E-12</v>
      </c>
      <c r="K65" s="13">
        <f t="shared" si="32"/>
        <v>0</v>
      </c>
      <c r="L65" s="13">
        <f t="shared" si="33"/>
        <v>-54816685.375685252</v>
      </c>
      <c r="M65" s="13">
        <f t="shared" si="34"/>
        <v>54816685.375685252</v>
      </c>
      <c r="N65" s="13">
        <f t="shared" si="35"/>
        <v>0</v>
      </c>
      <c r="O65" s="13">
        <f t="shared" si="36"/>
        <v>0</v>
      </c>
      <c r="P65" s="13">
        <f t="shared" si="37"/>
        <v>-6.070761110205753E-33</v>
      </c>
      <c r="Q65" s="13">
        <f t="shared" si="38"/>
        <v>6.070761110205753E-33</v>
      </c>
      <c r="R65" s="13">
        <f t="shared" si="39"/>
        <v>0</v>
      </c>
      <c r="S65" s="13">
        <f t="shared" si="40"/>
        <v>0</v>
      </c>
      <c r="T65" s="13">
        <f t="shared" si="41"/>
        <v>-4.473416396496018E-11</v>
      </c>
      <c r="U65" s="13">
        <f t="shared" si="42"/>
        <v>0</v>
      </c>
      <c r="V65" s="13">
        <f t="shared" si="43"/>
        <v>4.473416396496018E-11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2.4771097769876341E-10</v>
      </c>
      <c r="E66" s="13">
        <f t="shared" si="26"/>
        <v>4036962791.435432</v>
      </c>
      <c r="F66" s="13">
        <f t="shared" si="27"/>
        <v>-2.1276595744680851E-2</v>
      </c>
      <c r="G66" s="13">
        <f t="shared" si="28"/>
        <v>5.2704463340162427E-12</v>
      </c>
      <c r="H66" s="13">
        <f t="shared" si="29"/>
        <v>0</v>
      </c>
      <c r="I66" s="13">
        <f t="shared" si="30"/>
        <v>2.1276595744680851E-2</v>
      </c>
      <c r="J66" s="13">
        <f t="shared" si="31"/>
        <v>-5.2704463340162427E-12</v>
      </c>
      <c r="K66" s="13">
        <f t="shared" si="32"/>
        <v>0</v>
      </c>
      <c r="L66" s="13">
        <f t="shared" si="33"/>
        <v>-85892825.349690035</v>
      </c>
      <c r="M66" s="13">
        <f t="shared" si="34"/>
        <v>85892825.349690035</v>
      </c>
      <c r="N66" s="13">
        <f t="shared" si="35"/>
        <v>0</v>
      </c>
      <c r="O66" s="13">
        <f t="shared" si="36"/>
        <v>0</v>
      </c>
      <c r="P66" s="13">
        <f t="shared" si="37"/>
        <v>-1.2873737464006433E-33</v>
      </c>
      <c r="Q66" s="13">
        <f t="shared" si="38"/>
        <v>1.2873737464006431E-33</v>
      </c>
      <c r="R66" s="13">
        <f t="shared" si="39"/>
        <v>0</v>
      </c>
      <c r="S66" s="13">
        <f t="shared" si="40"/>
        <v>0</v>
      </c>
      <c r="T66" s="13">
        <f t="shared" si="41"/>
        <v>-2.7941851599504967E-11</v>
      </c>
      <c r="U66" s="13">
        <f t="shared" si="42"/>
        <v>0</v>
      </c>
      <c r="V66" s="13">
        <f t="shared" si="43"/>
        <v>2.7941851599504967E-11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1.5472522036653792E-10</v>
      </c>
      <c r="E67" s="13">
        <f t="shared" si="26"/>
        <v>6463070452.4513817</v>
      </c>
      <c r="F67" s="13">
        <f t="shared" si="27"/>
        <v>-2.0833333333333332E-2</v>
      </c>
      <c r="G67" s="13">
        <f t="shared" si="28"/>
        <v>3.2234420909695399E-12</v>
      </c>
      <c r="H67" s="13">
        <f t="shared" si="29"/>
        <v>0</v>
      </c>
      <c r="I67" s="13">
        <f t="shared" si="30"/>
        <v>2.0833333333333332E-2</v>
      </c>
      <c r="J67" s="13">
        <f t="shared" si="31"/>
        <v>-3.2234420909695399E-12</v>
      </c>
      <c r="K67" s="13">
        <f t="shared" si="32"/>
        <v>0</v>
      </c>
      <c r="L67" s="13">
        <f t="shared" si="33"/>
        <v>-134647301.09273711</v>
      </c>
      <c r="M67" s="13">
        <f t="shared" si="34"/>
        <v>134647301.09273711</v>
      </c>
      <c r="N67" s="13">
        <f t="shared" si="35"/>
        <v>0</v>
      </c>
      <c r="O67" s="13">
        <f t="shared" si="36"/>
        <v>0</v>
      </c>
      <c r="P67" s="13">
        <f t="shared" si="37"/>
        <v>-2.731258462824249E-34</v>
      </c>
      <c r="Q67" s="13">
        <f t="shared" si="38"/>
        <v>2.7312584628242486E-34</v>
      </c>
      <c r="R67" s="13">
        <f t="shared" si="39"/>
        <v>0</v>
      </c>
      <c r="S67" s="13">
        <f t="shared" si="40"/>
        <v>0</v>
      </c>
      <c r="T67" s="13">
        <f t="shared" si="41"/>
        <v>-1.7453038160641801E-11</v>
      </c>
      <c r="U67" s="13">
        <f t="shared" si="42"/>
        <v>0</v>
      </c>
      <c r="V67" s="13">
        <f t="shared" si="43"/>
        <v>1.7453038160641801E-11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9.6644460572056222E-11</v>
      </c>
      <c r="E68" s="13">
        <f t="shared" si="26"/>
        <v>10347204527.614075</v>
      </c>
      <c r="F68" s="13">
        <f t="shared" si="27"/>
        <v>-2.0408163265306121E-2</v>
      </c>
      <c r="G68" s="13">
        <f t="shared" si="28"/>
        <v>1.9723359300419632E-12</v>
      </c>
      <c r="H68" s="13">
        <f t="shared" si="29"/>
        <v>0</v>
      </c>
      <c r="I68" s="13">
        <f t="shared" si="30"/>
        <v>2.0408163265306121E-2</v>
      </c>
      <c r="J68" s="13">
        <f t="shared" si="31"/>
        <v>-1.9723359300419632E-12</v>
      </c>
      <c r="K68" s="13">
        <f t="shared" si="32"/>
        <v>0</v>
      </c>
      <c r="L68" s="13">
        <f t="shared" si="33"/>
        <v>-211167439.33906269</v>
      </c>
      <c r="M68" s="13">
        <f t="shared" si="34"/>
        <v>211167439.33906269</v>
      </c>
      <c r="N68" s="13">
        <f t="shared" si="35"/>
        <v>0</v>
      </c>
      <c r="O68" s="13">
        <f t="shared" si="36"/>
        <v>0</v>
      </c>
      <c r="P68" s="13">
        <f t="shared" si="37"/>
        <v>-5.7970826002200165E-35</v>
      </c>
      <c r="Q68" s="13">
        <f t="shared" si="38"/>
        <v>5.7970826002200154E-35</v>
      </c>
      <c r="R68" s="13">
        <f t="shared" si="39"/>
        <v>0</v>
      </c>
      <c r="S68" s="13">
        <f t="shared" si="40"/>
        <v>0</v>
      </c>
      <c r="T68" s="13">
        <f t="shared" si="41"/>
        <v>-1.0901515955067299E-11</v>
      </c>
      <c r="U68" s="13">
        <f t="shared" si="42"/>
        <v>0</v>
      </c>
      <c r="V68" s="13">
        <f t="shared" si="43"/>
        <v>1.0901515955067299E-11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6.0366058856709416E-11</v>
      </c>
      <c r="E69" s="13">
        <f t="shared" si="26"/>
        <v>16565600255.164822</v>
      </c>
      <c r="F69" s="13">
        <f t="shared" si="27"/>
        <v>-0.02</v>
      </c>
      <c r="G69" s="13">
        <f t="shared" si="28"/>
        <v>1.2073211771341882E-12</v>
      </c>
      <c r="H69" s="13">
        <f t="shared" si="29"/>
        <v>0</v>
      </c>
      <c r="I69" s="13">
        <f t="shared" si="30"/>
        <v>0.02</v>
      </c>
      <c r="J69" s="13">
        <f t="shared" si="31"/>
        <v>-1.2073211771341882E-12</v>
      </c>
      <c r="K69" s="13">
        <f t="shared" si="32"/>
        <v>0</v>
      </c>
      <c r="L69" s="13">
        <f t="shared" si="33"/>
        <v>-331312005.1032964</v>
      </c>
      <c r="M69" s="13">
        <f t="shared" si="34"/>
        <v>331312005.1032964</v>
      </c>
      <c r="N69" s="13">
        <f t="shared" si="35"/>
        <v>0</v>
      </c>
      <c r="O69" s="13">
        <f t="shared" si="36"/>
        <v>0</v>
      </c>
      <c r="P69" s="13">
        <f t="shared" si="37"/>
        <v>-1.2309405975608822E-35</v>
      </c>
      <c r="Q69" s="13">
        <f t="shared" si="38"/>
        <v>1.2309405975608819E-35</v>
      </c>
      <c r="R69" s="13">
        <f t="shared" si="39"/>
        <v>0</v>
      </c>
      <c r="S69" s="13">
        <f t="shared" si="40"/>
        <v>0</v>
      </c>
      <c r="T69" s="13">
        <f t="shared" si="41"/>
        <v>-6.8093044329660242E-12</v>
      </c>
      <c r="U69" s="13">
        <f t="shared" si="42"/>
        <v>0</v>
      </c>
      <c r="V69" s="13">
        <f t="shared" si="43"/>
        <v>6.8093044329660242E-12</v>
      </c>
      <c r="W69" s="13">
        <f t="shared" si="44"/>
        <v>0</v>
      </c>
      <c r="X69" s="53"/>
    </row>
  </sheetData>
  <conditionalFormatting sqref="B11">
    <cfRule type="cellIs" dxfId="35" priority="4" operator="equal">
      <formula>"---"</formula>
    </cfRule>
    <cfRule type="expression" dxfId="34" priority="5">
      <formula>IF(Leiterort_x1&lt;$C$6,TRUE,FALSE)</formula>
    </cfRule>
    <cfRule type="expression" dxfId="33" priority="6">
      <formula>IF(Leiterort_x1&gt;$C$6,TRUE,FALSE)</formula>
    </cfRule>
  </conditionalFormatting>
  <conditionalFormatting sqref="F11">
    <cfRule type="cellIs" dxfId="32" priority="1" operator="equal">
      <formula>"---"</formula>
    </cfRule>
    <cfRule type="expression" dxfId="31" priority="2">
      <formula>IF(Leiterort_x1&lt;$C$6,TRUE,FALSE)</formula>
    </cfRule>
    <cfRule type="expression" dxfId="30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3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3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5.4097499999999998</v>
      </c>
      <c r="C8" s="26">
        <f>'Kraft-Leiter'!R12</f>
        <v>2.5</v>
      </c>
      <c r="E8" s="4" t="s">
        <v>70</v>
      </c>
      <c r="F8" s="6">
        <f>-Leiterort_x1</f>
        <v>-5.4097499999999998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0.37399044003790477</v>
      </c>
      <c r="C10" s="1"/>
      <c r="E10" s="4" t="s">
        <v>9</v>
      </c>
      <c r="F10" s="12">
        <f>ATANH(2*KoorK_a*Leiterort_x2/(Leiterort_x2*Leiterort_x2+Leiterort_y2*Leiterort_y2+KoorK_a*KoorK_a))</f>
        <v>-0.37399044003790477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14.13316522847105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-7.0950020196698924E-2</v>
      </c>
      <c r="U16" s="20">
        <f t="shared" ref="U16:W16" si="0">SUM(U20:U69)</f>
        <v>0</v>
      </c>
      <c r="V16" s="21">
        <f t="shared" si="0"/>
        <v>7.0950020196698924E-2</v>
      </c>
      <c r="W16" s="20">
        <f t="shared" si="0"/>
        <v>0</v>
      </c>
      <c r="X16" s="20">
        <f>SQRT(V16*V16+W16*W16)</f>
        <v>7.0950020196698924E-2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0.68798348889361705</v>
      </c>
      <c r="E20" s="13">
        <f t="shared" ref="E20:E51" si="4">EXP($A20*Leiter_u1)</f>
        <v>1.4535232547632113</v>
      </c>
      <c r="F20" s="13">
        <f t="shared" ref="F20:F51" si="5">-Strom_1/$A20</f>
        <v>-1</v>
      </c>
      <c r="G20" s="13">
        <f t="shared" ref="G20:G51" si="6">Strom_1/$A20*COS($A20*Leiter_v1)/EXP($A20*Leiter_u1)</f>
        <v>0.68798348889361716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-0.68798348889361716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-0.76553976586959438</v>
      </c>
      <c r="M20" s="13">
        <f t="shared" ref="M20:M51" si="12">F20+G20*EXP(2*$A20*Leiter_u1)+I20+J20</f>
        <v>0.76553976586959438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-9.1094958854524066E-2</v>
      </c>
      <c r="Q20" s="13">
        <f t="shared" ref="Q20:Q51" si="16">(M20+P20)*((Perm_mü1-1)/(Perm_mü1+1)*EXP(-2*$A20*Körper_u1))</f>
        <v>9.1094958854524066E-2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-1.3855168949579366E-3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1.3855168949579366E-3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0.47332128099023374</v>
      </c>
      <c r="E21" s="13">
        <f t="shared" si="4"/>
        <v>2.1127298521374396</v>
      </c>
      <c r="F21" s="13">
        <f t="shared" si="5"/>
        <v>-0.5</v>
      </c>
      <c r="G21" s="13">
        <f t="shared" si="6"/>
        <v>0.23666064049511687</v>
      </c>
      <c r="H21" s="13">
        <f t="shared" si="7"/>
        <v>0</v>
      </c>
      <c r="I21" s="13">
        <f t="shared" si="8"/>
        <v>0.5</v>
      </c>
      <c r="J21" s="13">
        <f t="shared" si="9"/>
        <v>-0.23666064049511687</v>
      </c>
      <c r="K21" s="13">
        <f t="shared" si="10"/>
        <v>0</v>
      </c>
      <c r="L21" s="13">
        <f t="shared" si="11"/>
        <v>-0.81970428557360275</v>
      </c>
      <c r="M21" s="13">
        <f t="shared" si="12"/>
        <v>0.81970428557360275</v>
      </c>
      <c r="N21" s="13">
        <f t="shared" si="13"/>
        <v>0</v>
      </c>
      <c r="O21" s="13">
        <f t="shared" si="14"/>
        <v>0</v>
      </c>
      <c r="P21" s="13">
        <f t="shared" si="15"/>
        <v>-1.4714838621783353E-2</v>
      </c>
      <c r="Q21" s="13">
        <f t="shared" si="16"/>
        <v>1.4714838621783351E-2</v>
      </c>
      <c r="R21" s="13">
        <f t="shared" si="17"/>
        <v>0</v>
      </c>
      <c r="S21" s="13">
        <f t="shared" si="18"/>
        <v>0</v>
      </c>
      <c r="T21" s="13">
        <f t="shared" si="19"/>
        <v>-1.2253560541400791E-2</v>
      </c>
      <c r="U21" s="13">
        <f t="shared" si="20"/>
        <v>0</v>
      </c>
      <c r="V21" s="13">
        <f t="shared" si="21"/>
        <v>1.2253560541400791E-2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0.32563722626325714</v>
      </c>
      <c r="E22" s="13">
        <f t="shared" si="4"/>
        <v>3.0709019711142092</v>
      </c>
      <c r="F22" s="13">
        <f t="shared" si="5"/>
        <v>-0.33333333333333331</v>
      </c>
      <c r="G22" s="13">
        <f t="shared" si="6"/>
        <v>0.10854574208775236</v>
      </c>
      <c r="H22" s="13">
        <f t="shared" si="7"/>
        <v>0</v>
      </c>
      <c r="I22" s="13">
        <f t="shared" si="8"/>
        <v>0.33333333333333331</v>
      </c>
      <c r="J22" s="13">
        <f t="shared" si="9"/>
        <v>-0.10854574208775236</v>
      </c>
      <c r="K22" s="13">
        <f t="shared" si="10"/>
        <v>0</v>
      </c>
      <c r="L22" s="13">
        <f t="shared" si="11"/>
        <v>-0.91508824828365054</v>
      </c>
      <c r="M22" s="13">
        <f t="shared" si="12"/>
        <v>0.91508824828365054</v>
      </c>
      <c r="N22" s="13">
        <f t="shared" si="13"/>
        <v>0</v>
      </c>
      <c r="O22" s="13">
        <f t="shared" si="14"/>
        <v>0</v>
      </c>
      <c r="P22" s="13">
        <f t="shared" si="15"/>
        <v>-2.2582530556396752E-3</v>
      </c>
      <c r="Q22" s="13">
        <f t="shared" si="16"/>
        <v>2.2582530556396752E-3</v>
      </c>
      <c r="R22" s="13">
        <f t="shared" si="17"/>
        <v>0</v>
      </c>
      <c r="S22" s="13">
        <f t="shared" si="18"/>
        <v>0</v>
      </c>
      <c r="T22" s="13">
        <f t="shared" si="19"/>
        <v>-1.3909615071617169E-2</v>
      </c>
      <c r="U22" s="13">
        <f t="shared" si="20"/>
        <v>0</v>
      </c>
      <c r="V22" s="13">
        <f t="shared" si="21"/>
        <v>1.3909615071617169E-2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0.22403303503823582</v>
      </c>
      <c r="E23" s="13">
        <f t="shared" si="4"/>
        <v>4.4636274281126864</v>
      </c>
      <c r="F23" s="13">
        <f t="shared" si="5"/>
        <v>-0.25</v>
      </c>
      <c r="G23" s="13">
        <f t="shared" si="6"/>
        <v>5.6008258759558963E-2</v>
      </c>
      <c r="H23" s="13">
        <f t="shared" si="7"/>
        <v>0</v>
      </c>
      <c r="I23" s="13">
        <f t="shared" si="8"/>
        <v>0.25</v>
      </c>
      <c r="J23" s="13">
        <f t="shared" si="9"/>
        <v>-5.6008258759558963E-2</v>
      </c>
      <c r="K23" s="13">
        <f t="shared" si="10"/>
        <v>0</v>
      </c>
      <c r="L23" s="13">
        <f t="shared" si="11"/>
        <v>-1.0598985982686129</v>
      </c>
      <c r="M23" s="13">
        <f t="shared" si="12"/>
        <v>1.0598985982686129</v>
      </c>
      <c r="N23" s="13">
        <f t="shared" si="13"/>
        <v>0</v>
      </c>
      <c r="O23" s="13">
        <f t="shared" si="14"/>
        <v>0</v>
      </c>
      <c r="P23" s="13">
        <f t="shared" si="15"/>
        <v>-3.5474724160983417E-4</v>
      </c>
      <c r="Q23" s="13">
        <f t="shared" si="16"/>
        <v>3.5474724160983412E-4</v>
      </c>
      <c r="R23" s="13">
        <f t="shared" si="17"/>
        <v>0</v>
      </c>
      <c r="S23" s="13">
        <f t="shared" si="18"/>
        <v>0</v>
      </c>
      <c r="T23" s="13">
        <f t="shared" si="19"/>
        <v>-1.1829656914883059E-2</v>
      </c>
      <c r="U23" s="13">
        <f t="shared" si="20"/>
        <v>0</v>
      </c>
      <c r="V23" s="13">
        <f t="shared" si="21"/>
        <v>1.1829656914883059E-2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0.15413102907303144</v>
      </c>
      <c r="E24" s="13">
        <f t="shared" si="4"/>
        <v>6.4879862673606956</v>
      </c>
      <c r="F24" s="13">
        <f t="shared" si="5"/>
        <v>-0.2</v>
      </c>
      <c r="G24" s="13">
        <f t="shared" si="6"/>
        <v>3.0826205814606288E-2</v>
      </c>
      <c r="H24" s="13">
        <f t="shared" si="7"/>
        <v>0</v>
      </c>
      <c r="I24" s="13">
        <f t="shared" si="8"/>
        <v>0.2</v>
      </c>
      <c r="J24" s="13">
        <f t="shared" si="9"/>
        <v>-3.0826205814606288E-2</v>
      </c>
      <c r="K24" s="13">
        <f t="shared" si="10"/>
        <v>0</v>
      </c>
      <c r="L24" s="13">
        <f t="shared" si="11"/>
        <v>-1.2667710476575329</v>
      </c>
      <c r="M24" s="13">
        <f t="shared" si="12"/>
        <v>1.2667710476575329</v>
      </c>
      <c r="N24" s="13">
        <f t="shared" si="13"/>
        <v>0</v>
      </c>
      <c r="O24" s="13">
        <f t="shared" si="14"/>
        <v>0</v>
      </c>
      <c r="P24" s="13">
        <f t="shared" si="15"/>
        <v>-5.7397890291308861E-5</v>
      </c>
      <c r="Q24" s="13">
        <f t="shared" si="16"/>
        <v>5.7397890291308848E-5</v>
      </c>
      <c r="R24" s="13">
        <f t="shared" si="17"/>
        <v>0</v>
      </c>
      <c r="S24" s="13">
        <f t="shared" si="18"/>
        <v>0</v>
      </c>
      <c r="T24" s="13">
        <f t="shared" si="19"/>
        <v>-9.0898560424177675E-3</v>
      </c>
      <c r="U24" s="13">
        <f t="shared" si="20"/>
        <v>0</v>
      </c>
      <c r="V24" s="13">
        <f t="shared" si="21"/>
        <v>9.0898560424177675E-3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0.10603960312842771</v>
      </c>
      <c r="E25" s="13">
        <f t="shared" si="4"/>
        <v>9.4304389161931343</v>
      </c>
      <c r="F25" s="13">
        <f t="shared" si="5"/>
        <v>-0.16666666666666666</v>
      </c>
      <c r="G25" s="13">
        <f t="shared" si="6"/>
        <v>1.7673267188071287E-2</v>
      </c>
      <c r="H25" s="13">
        <f t="shared" si="7"/>
        <v>0</v>
      </c>
      <c r="I25" s="13">
        <f t="shared" si="8"/>
        <v>0.16666666666666666</v>
      </c>
      <c r="J25" s="13">
        <f t="shared" si="9"/>
        <v>-1.7673267188071287E-2</v>
      </c>
      <c r="K25" s="13">
        <f t="shared" si="10"/>
        <v>0</v>
      </c>
      <c r="L25" s="13">
        <f t="shared" si="11"/>
        <v>-1.5540665521774513</v>
      </c>
      <c r="M25" s="13">
        <f t="shared" si="12"/>
        <v>1.5540665521774513</v>
      </c>
      <c r="N25" s="13">
        <f t="shared" si="13"/>
        <v>0</v>
      </c>
      <c r="O25" s="13">
        <f t="shared" si="14"/>
        <v>0</v>
      </c>
      <c r="P25" s="13">
        <f t="shared" si="15"/>
        <v>-9.5301956609506799E-6</v>
      </c>
      <c r="Q25" s="13">
        <f t="shared" si="16"/>
        <v>9.5301956609506799E-6</v>
      </c>
      <c r="R25" s="13">
        <f t="shared" si="17"/>
        <v>0</v>
      </c>
      <c r="S25" s="13">
        <f t="shared" si="18"/>
        <v>0</v>
      </c>
      <c r="T25" s="13">
        <f t="shared" si="19"/>
        <v>-6.6687042241390278E-3</v>
      </c>
      <c r="U25" s="13">
        <f t="shared" si="20"/>
        <v>0</v>
      </c>
      <c r="V25" s="13">
        <f t="shared" si="21"/>
        <v>6.6687042241390278E-3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7.2953496121190203E-2</v>
      </c>
      <c r="E26" s="13">
        <f t="shared" si="4"/>
        <v>13.707362267310698</v>
      </c>
      <c r="F26" s="13">
        <f t="shared" si="5"/>
        <v>-0.14285714285714285</v>
      </c>
      <c r="G26" s="13">
        <f t="shared" si="6"/>
        <v>1.0421928017312886E-2</v>
      </c>
      <c r="H26" s="13">
        <f t="shared" si="7"/>
        <v>0</v>
      </c>
      <c r="I26" s="13">
        <f t="shared" si="8"/>
        <v>0.14285714285714285</v>
      </c>
      <c r="J26" s="13">
        <f t="shared" si="9"/>
        <v>-1.0421928017312886E-2</v>
      </c>
      <c r="K26" s="13">
        <f t="shared" si="10"/>
        <v>0</v>
      </c>
      <c r="L26" s="13">
        <f t="shared" si="11"/>
        <v>-1.9477726815985008</v>
      </c>
      <c r="M26" s="13">
        <f t="shared" si="12"/>
        <v>1.947772681598501</v>
      </c>
      <c r="N26" s="13">
        <f t="shared" si="13"/>
        <v>0</v>
      </c>
      <c r="O26" s="13">
        <f t="shared" si="14"/>
        <v>0</v>
      </c>
      <c r="P26" s="13">
        <f t="shared" si="15"/>
        <v>-1.6165538066137296E-6</v>
      </c>
      <c r="Q26" s="13">
        <f t="shared" si="16"/>
        <v>1.6165538066137296E-6</v>
      </c>
      <c r="R26" s="13">
        <f t="shared" si="17"/>
        <v>0</v>
      </c>
      <c r="S26" s="13">
        <f t="shared" si="18"/>
        <v>0</v>
      </c>
      <c r="T26" s="13">
        <f t="shared" si="19"/>
        <v>-4.774255878338675E-3</v>
      </c>
      <c r="U26" s="13">
        <f t="shared" si="20"/>
        <v>0</v>
      </c>
      <c r="V26" s="13">
        <f t="shared" si="21"/>
        <v>4.774255878338675E-3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5.0190800788443402E-2</v>
      </c>
      <c r="E27" s="13">
        <f t="shared" si="4"/>
        <v>19.923969816999879</v>
      </c>
      <c r="F27" s="13">
        <f t="shared" si="5"/>
        <v>-0.125</v>
      </c>
      <c r="G27" s="13">
        <f t="shared" si="6"/>
        <v>6.2738500985554252E-3</v>
      </c>
      <c r="H27" s="13">
        <f t="shared" si="7"/>
        <v>0</v>
      </c>
      <c r="I27" s="13">
        <f t="shared" si="8"/>
        <v>0.125</v>
      </c>
      <c r="J27" s="13">
        <f t="shared" si="9"/>
        <v>-6.2738500985554252E-3</v>
      </c>
      <c r="K27" s="13">
        <f t="shared" si="10"/>
        <v>0</v>
      </c>
      <c r="L27" s="13">
        <f t="shared" si="11"/>
        <v>-2.4842223770264296</v>
      </c>
      <c r="M27" s="13">
        <f t="shared" si="12"/>
        <v>2.4842223770264296</v>
      </c>
      <c r="N27" s="13">
        <f t="shared" si="13"/>
        <v>0</v>
      </c>
      <c r="O27" s="13">
        <f t="shared" si="14"/>
        <v>0</v>
      </c>
      <c r="P27" s="13">
        <f t="shared" si="15"/>
        <v>-2.7903588774572473E-7</v>
      </c>
      <c r="Q27" s="13">
        <f t="shared" si="16"/>
        <v>2.7903588774572473E-7</v>
      </c>
      <c r="R27" s="13">
        <f t="shared" si="17"/>
        <v>0</v>
      </c>
      <c r="S27" s="13">
        <f t="shared" si="18"/>
        <v>0</v>
      </c>
      <c r="T27" s="13">
        <f t="shared" si="19"/>
        <v>-3.3698817974330644E-3</v>
      </c>
      <c r="U27" s="13">
        <f t="shared" si="20"/>
        <v>0</v>
      </c>
      <c r="V27" s="13">
        <f t="shared" si="21"/>
        <v>3.3698817974330644E-3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3.4530442236797798E-2</v>
      </c>
      <c r="E28" s="13">
        <f t="shared" si="4"/>
        <v>28.95995345620965</v>
      </c>
      <c r="F28" s="13">
        <f t="shared" si="5"/>
        <v>-0.1111111111111111</v>
      </c>
      <c r="G28" s="13">
        <f t="shared" si="6"/>
        <v>3.8367158040886438E-3</v>
      </c>
      <c r="H28" s="13">
        <f t="shared" si="7"/>
        <v>0</v>
      </c>
      <c r="I28" s="13">
        <f t="shared" si="8"/>
        <v>0.1111111111111111</v>
      </c>
      <c r="J28" s="13">
        <f t="shared" si="9"/>
        <v>-3.8367158040886438E-3</v>
      </c>
      <c r="K28" s="13">
        <f t="shared" si="10"/>
        <v>0</v>
      </c>
      <c r="L28" s="13">
        <f t="shared" si="11"/>
        <v>-3.2139358904414284</v>
      </c>
      <c r="M28" s="13">
        <f t="shared" si="12"/>
        <v>3.2139358904414284</v>
      </c>
      <c r="N28" s="13">
        <f t="shared" si="13"/>
        <v>0</v>
      </c>
      <c r="O28" s="13">
        <f t="shared" si="14"/>
        <v>0</v>
      </c>
      <c r="P28" s="13">
        <f t="shared" si="15"/>
        <v>-4.8856711626725001E-8</v>
      </c>
      <c r="Q28" s="13">
        <f t="shared" si="16"/>
        <v>4.8856711626725007E-8</v>
      </c>
      <c r="R28" s="13">
        <f t="shared" si="17"/>
        <v>0</v>
      </c>
      <c r="S28" s="13">
        <f t="shared" si="18"/>
        <v>0</v>
      </c>
      <c r="T28" s="13">
        <f t="shared" si="19"/>
        <v>-2.3579531605806342E-3</v>
      </c>
      <c r="U28" s="13">
        <f t="shared" si="20"/>
        <v>0</v>
      </c>
      <c r="V28" s="13">
        <f t="shared" si="21"/>
        <v>2.3579531605806342E-3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2.375637412311166E-2</v>
      </c>
      <c r="E29" s="13">
        <f t="shared" si="4"/>
        <v>42.093965805460968</v>
      </c>
      <c r="F29" s="13">
        <f t="shared" si="5"/>
        <v>-0.1</v>
      </c>
      <c r="G29" s="13">
        <f t="shared" si="6"/>
        <v>2.375637412311166E-3</v>
      </c>
      <c r="H29" s="13">
        <f t="shared" si="7"/>
        <v>0</v>
      </c>
      <c r="I29" s="13">
        <f t="shared" si="8"/>
        <v>0.1</v>
      </c>
      <c r="J29" s="13">
        <f t="shared" si="9"/>
        <v>-2.375637412311166E-3</v>
      </c>
      <c r="K29" s="13">
        <f t="shared" si="10"/>
        <v>0</v>
      </c>
      <c r="L29" s="13">
        <f t="shared" si="11"/>
        <v>-4.2070209431337853</v>
      </c>
      <c r="M29" s="13">
        <f t="shared" si="12"/>
        <v>4.2070209431337853</v>
      </c>
      <c r="N29" s="13">
        <f t="shared" si="13"/>
        <v>0</v>
      </c>
      <c r="O29" s="13">
        <f t="shared" si="14"/>
        <v>0</v>
      </c>
      <c r="P29" s="13">
        <f t="shared" si="15"/>
        <v>-8.6552395170524167E-9</v>
      </c>
      <c r="Q29" s="13">
        <f t="shared" si="16"/>
        <v>8.655239517052415E-9</v>
      </c>
      <c r="R29" s="13">
        <f t="shared" si="17"/>
        <v>0</v>
      </c>
      <c r="S29" s="13">
        <f t="shared" si="18"/>
        <v>0</v>
      </c>
      <c r="T29" s="13">
        <f t="shared" si="19"/>
        <v>-1.640705606072448E-3</v>
      </c>
      <c r="U29" s="13">
        <f t="shared" si="20"/>
        <v>0</v>
      </c>
      <c r="V29" s="13">
        <f t="shared" si="21"/>
        <v>1.640705606072448E-3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1.6343993152680411E-2</v>
      </c>
      <c r="E30" s="13">
        <f t="shared" si="4"/>
        <v>61.184558183444921</v>
      </c>
      <c r="F30" s="13">
        <f t="shared" si="5"/>
        <v>-9.0909090909090912E-2</v>
      </c>
      <c r="G30" s="13">
        <f t="shared" si="6"/>
        <v>1.4858175593345829E-3</v>
      </c>
      <c r="H30" s="13">
        <f t="shared" si="7"/>
        <v>0</v>
      </c>
      <c r="I30" s="13">
        <f t="shared" si="8"/>
        <v>9.0909090909090912E-2</v>
      </c>
      <c r="J30" s="13">
        <f t="shared" si="9"/>
        <v>-1.4858175593345829E-3</v>
      </c>
      <c r="K30" s="13">
        <f t="shared" si="10"/>
        <v>0</v>
      </c>
      <c r="L30" s="13">
        <f t="shared" si="11"/>
        <v>-5.5607467445720227</v>
      </c>
      <c r="M30" s="13">
        <f t="shared" si="12"/>
        <v>5.5607467445720227</v>
      </c>
      <c r="N30" s="13">
        <f t="shared" si="13"/>
        <v>0</v>
      </c>
      <c r="O30" s="13">
        <f t="shared" si="14"/>
        <v>0</v>
      </c>
      <c r="P30" s="13">
        <f t="shared" si="15"/>
        <v>-1.5482993137819262E-9</v>
      </c>
      <c r="Q30" s="13">
        <f t="shared" si="16"/>
        <v>1.548299313781926E-9</v>
      </c>
      <c r="R30" s="13">
        <f t="shared" si="17"/>
        <v>0</v>
      </c>
      <c r="S30" s="13">
        <f t="shared" si="18"/>
        <v>0</v>
      </c>
      <c r="T30" s="13">
        <f t="shared" si="19"/>
        <v>-1.13745395671578E-3</v>
      </c>
      <c r="U30" s="13">
        <f t="shared" si="20"/>
        <v>0</v>
      </c>
      <c r="V30" s="13">
        <f t="shared" si="21"/>
        <v>1.13745395671578E-3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1.1244397431634457E-2</v>
      </c>
      <c r="E31" s="13">
        <f t="shared" si="4"/>
        <v>88.933178152049948</v>
      </c>
      <c r="F31" s="13">
        <f t="shared" si="5"/>
        <v>-8.3333333333333329E-2</v>
      </c>
      <c r="G31" s="13">
        <f t="shared" si="6"/>
        <v>9.3703311930287128E-4</v>
      </c>
      <c r="H31" s="13">
        <f t="shared" si="7"/>
        <v>0</v>
      </c>
      <c r="I31" s="13">
        <f t="shared" si="8"/>
        <v>8.3333333333333329E-2</v>
      </c>
      <c r="J31" s="13">
        <f t="shared" si="9"/>
        <v>-9.3703311930287128E-4</v>
      </c>
      <c r="K31" s="13">
        <f t="shared" si="10"/>
        <v>0</v>
      </c>
      <c r="L31" s="13">
        <f t="shared" si="11"/>
        <v>-7.4101611462181918</v>
      </c>
      <c r="M31" s="13">
        <f t="shared" si="12"/>
        <v>7.4101611462181918</v>
      </c>
      <c r="N31" s="13">
        <f t="shared" si="13"/>
        <v>0</v>
      </c>
      <c r="O31" s="13">
        <f t="shared" si="14"/>
        <v>0</v>
      </c>
      <c r="P31" s="13">
        <f t="shared" si="15"/>
        <v>-2.7923306623346752E-10</v>
      </c>
      <c r="Q31" s="13">
        <f t="shared" si="16"/>
        <v>2.7923306623346752E-10</v>
      </c>
      <c r="R31" s="13">
        <f t="shared" si="17"/>
        <v>0</v>
      </c>
      <c r="S31" s="13">
        <f t="shared" si="18"/>
        <v>0</v>
      </c>
      <c r="T31" s="13">
        <f t="shared" si="19"/>
        <v>-7.866364500537748E-4</v>
      </c>
      <c r="U31" s="13">
        <f t="shared" si="20"/>
        <v>0</v>
      </c>
      <c r="V31" s="13">
        <f t="shared" si="21"/>
        <v>7.866364500537748E-4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7.7359597755222997E-3</v>
      </c>
      <c r="E32" s="13">
        <f t="shared" si="4"/>
        <v>129.26644256400417</v>
      </c>
      <c r="F32" s="13">
        <f t="shared" si="5"/>
        <v>-7.6923076923076927E-2</v>
      </c>
      <c r="G32" s="13">
        <f t="shared" si="6"/>
        <v>5.9507382888633088E-4</v>
      </c>
      <c r="H32" s="13">
        <f t="shared" si="7"/>
        <v>0</v>
      </c>
      <c r="I32" s="13">
        <f t="shared" si="8"/>
        <v>7.6923076923076927E-2</v>
      </c>
      <c r="J32" s="13">
        <f t="shared" si="9"/>
        <v>-5.9507382888633088E-4</v>
      </c>
      <c r="K32" s="13">
        <f t="shared" si="10"/>
        <v>0</v>
      </c>
      <c r="L32" s="13">
        <f t="shared" si="11"/>
        <v>-9.9429774310945138</v>
      </c>
      <c r="M32" s="13">
        <f t="shared" si="12"/>
        <v>9.9429774310945138</v>
      </c>
      <c r="N32" s="13">
        <f t="shared" si="13"/>
        <v>0</v>
      </c>
      <c r="O32" s="13">
        <f t="shared" si="14"/>
        <v>0</v>
      </c>
      <c r="P32" s="13">
        <f t="shared" si="15"/>
        <v>-5.0707597460081993E-11</v>
      </c>
      <c r="Q32" s="13">
        <f t="shared" si="16"/>
        <v>5.0707597460081987E-11</v>
      </c>
      <c r="R32" s="13">
        <f t="shared" si="17"/>
        <v>0</v>
      </c>
      <c r="S32" s="13">
        <f t="shared" si="18"/>
        <v>0</v>
      </c>
      <c r="T32" s="13">
        <f t="shared" si="19"/>
        <v>-5.4312175371950427E-4</v>
      </c>
      <c r="U32" s="13">
        <f t="shared" si="20"/>
        <v>0</v>
      </c>
      <c r="V32" s="13">
        <f t="shared" si="21"/>
        <v>5.4312175371950427E-4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5.3222125963045151E-3</v>
      </c>
      <c r="E33" s="13">
        <f t="shared" si="4"/>
        <v>187.89178032729308</v>
      </c>
      <c r="F33" s="13">
        <f t="shared" si="5"/>
        <v>-7.1428571428571425E-2</v>
      </c>
      <c r="G33" s="13">
        <f t="shared" si="6"/>
        <v>3.801580425931796E-4</v>
      </c>
      <c r="H33" s="13">
        <f t="shared" si="7"/>
        <v>0</v>
      </c>
      <c r="I33" s="13">
        <f t="shared" si="8"/>
        <v>7.1428571428571425E-2</v>
      </c>
      <c r="J33" s="13">
        <f t="shared" si="9"/>
        <v>-3.801580425931796E-4</v>
      </c>
      <c r="K33" s="13">
        <f t="shared" si="10"/>
        <v>0</v>
      </c>
      <c r="L33" s="13">
        <f t="shared" si="11"/>
        <v>-13.420461293906913</v>
      </c>
      <c r="M33" s="13">
        <f t="shared" si="12"/>
        <v>13.420461293906913</v>
      </c>
      <c r="N33" s="13">
        <f t="shared" si="13"/>
        <v>0</v>
      </c>
      <c r="O33" s="13">
        <f t="shared" si="14"/>
        <v>0</v>
      </c>
      <c r="P33" s="13">
        <f t="shared" si="15"/>
        <v>-9.2627813355493682E-12</v>
      </c>
      <c r="Q33" s="13">
        <f t="shared" si="16"/>
        <v>9.2627813355493666E-12</v>
      </c>
      <c r="R33" s="13">
        <f t="shared" si="17"/>
        <v>0</v>
      </c>
      <c r="S33" s="13">
        <f t="shared" si="18"/>
        <v>0</v>
      </c>
      <c r="T33" s="13">
        <f t="shared" si="19"/>
        <v>-3.7457018279408522E-4</v>
      </c>
      <c r="U33" s="13">
        <f t="shared" si="20"/>
        <v>0</v>
      </c>
      <c r="V33" s="13">
        <f t="shared" si="21"/>
        <v>3.7457018279408522E-4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3.6615943906391358E-3</v>
      </c>
      <c r="E34" s="13">
        <f t="shared" si="4"/>
        <v>273.10507208458137</v>
      </c>
      <c r="F34" s="13">
        <f t="shared" si="5"/>
        <v>-6.6666666666666666E-2</v>
      </c>
      <c r="G34" s="13">
        <f t="shared" si="6"/>
        <v>2.4410629270927572E-4</v>
      </c>
      <c r="H34" s="13">
        <f t="shared" si="7"/>
        <v>0</v>
      </c>
      <c r="I34" s="13">
        <f t="shared" si="8"/>
        <v>6.6666666666666666E-2</v>
      </c>
      <c r="J34" s="13">
        <f t="shared" si="9"/>
        <v>-2.4410629270927572E-4</v>
      </c>
      <c r="K34" s="13">
        <f t="shared" si="10"/>
        <v>0</v>
      </c>
      <c r="L34" s="13">
        <f t="shared" si="11"/>
        <v>-18.206760699346049</v>
      </c>
      <c r="M34" s="13">
        <f t="shared" si="12"/>
        <v>18.206760699346049</v>
      </c>
      <c r="N34" s="13">
        <f t="shared" si="13"/>
        <v>0</v>
      </c>
      <c r="O34" s="13">
        <f t="shared" si="14"/>
        <v>0</v>
      </c>
      <c r="P34" s="13">
        <f t="shared" si="15"/>
        <v>-1.7006856206421678E-12</v>
      </c>
      <c r="Q34" s="13">
        <f t="shared" si="16"/>
        <v>1.7006856206421674E-12</v>
      </c>
      <c r="R34" s="13">
        <f t="shared" si="17"/>
        <v>0</v>
      </c>
      <c r="S34" s="13">
        <f t="shared" si="18"/>
        <v>0</v>
      </c>
      <c r="T34" s="13">
        <f t="shared" si="19"/>
        <v>-2.5812902425614663E-4</v>
      </c>
      <c r="U34" s="13">
        <f t="shared" si="20"/>
        <v>0</v>
      </c>
      <c r="V34" s="13">
        <f t="shared" si="21"/>
        <v>2.5812902425614663E-4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2.5191164837852103E-3</v>
      </c>
      <c r="E35" s="13">
        <f t="shared" si="4"/>
        <v>396.96457326872218</v>
      </c>
      <c r="F35" s="13">
        <f t="shared" si="5"/>
        <v>-6.25E-2</v>
      </c>
      <c r="G35" s="13">
        <f t="shared" si="6"/>
        <v>1.5744478023657567E-4</v>
      </c>
      <c r="H35" s="13">
        <f t="shared" si="7"/>
        <v>0</v>
      </c>
      <c r="I35" s="13">
        <f t="shared" si="8"/>
        <v>6.25E-2</v>
      </c>
      <c r="J35" s="13">
        <f t="shared" si="9"/>
        <v>-1.5744478023657567E-4</v>
      </c>
      <c r="K35" s="13">
        <f t="shared" si="10"/>
        <v>0</v>
      </c>
      <c r="L35" s="13">
        <f t="shared" si="11"/>
        <v>-24.810128384514904</v>
      </c>
      <c r="M35" s="13">
        <f t="shared" si="12"/>
        <v>24.810128384514904</v>
      </c>
      <c r="N35" s="13">
        <f t="shared" si="13"/>
        <v>0</v>
      </c>
      <c r="O35" s="13">
        <f t="shared" si="14"/>
        <v>0</v>
      </c>
      <c r="P35" s="13">
        <f t="shared" si="15"/>
        <v>-3.136445567962896E-13</v>
      </c>
      <c r="Q35" s="13">
        <f t="shared" si="16"/>
        <v>3.136445567962895E-13</v>
      </c>
      <c r="R35" s="13">
        <f t="shared" si="17"/>
        <v>0</v>
      </c>
      <c r="S35" s="13">
        <f t="shared" si="18"/>
        <v>0</v>
      </c>
      <c r="T35" s="13">
        <f t="shared" si="19"/>
        <v>-1.777923418569616E-4</v>
      </c>
      <c r="U35" s="13">
        <f t="shared" si="20"/>
        <v>0</v>
      </c>
      <c r="V35" s="13">
        <f t="shared" si="21"/>
        <v>1.777923418569616E-4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1.7331105474439699E-3</v>
      </c>
      <c r="E36" s="13">
        <f t="shared" si="4"/>
        <v>576.99723856324238</v>
      </c>
      <c r="F36" s="13">
        <f t="shared" si="5"/>
        <v>-5.8823529411764705E-2</v>
      </c>
      <c r="G36" s="13">
        <f t="shared" si="6"/>
        <v>1.0194767926141001E-4</v>
      </c>
      <c r="H36" s="13">
        <f t="shared" si="7"/>
        <v>0</v>
      </c>
      <c r="I36" s="13">
        <f t="shared" si="8"/>
        <v>5.8823529411764705E-2</v>
      </c>
      <c r="J36" s="13">
        <f t="shared" si="9"/>
        <v>-1.0194767926141001E-4</v>
      </c>
      <c r="K36" s="13">
        <f t="shared" si="10"/>
        <v>0</v>
      </c>
      <c r="L36" s="13">
        <f t="shared" si="11"/>
        <v>-33.940912085452645</v>
      </c>
      <c r="M36" s="13">
        <f t="shared" si="12"/>
        <v>33.940912085452645</v>
      </c>
      <c r="N36" s="13">
        <f t="shared" si="13"/>
        <v>0</v>
      </c>
      <c r="O36" s="13">
        <f t="shared" si="14"/>
        <v>0</v>
      </c>
      <c r="P36" s="13">
        <f t="shared" si="15"/>
        <v>-5.8069707667275372E-14</v>
      </c>
      <c r="Q36" s="13">
        <f t="shared" si="16"/>
        <v>5.8069707667275372E-14</v>
      </c>
      <c r="R36" s="13">
        <f t="shared" si="17"/>
        <v>0</v>
      </c>
      <c r="S36" s="13">
        <f t="shared" si="18"/>
        <v>0</v>
      </c>
      <c r="T36" s="13">
        <f t="shared" si="19"/>
        <v>-1.2241463803057279E-4</v>
      </c>
      <c r="U36" s="13">
        <f t="shared" si="20"/>
        <v>0</v>
      </c>
      <c r="V36" s="13">
        <f t="shared" si="21"/>
        <v>1.2241463803057279E-4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1.1923514410688292E-3</v>
      </c>
      <c r="E37" s="13">
        <f t="shared" si="4"/>
        <v>838.67890418582931</v>
      </c>
      <c r="F37" s="13">
        <f t="shared" si="5"/>
        <v>-5.5555555555555552E-2</v>
      </c>
      <c r="G37" s="13">
        <f t="shared" si="6"/>
        <v>6.624174672604606E-5</v>
      </c>
      <c r="H37" s="13">
        <f t="shared" si="7"/>
        <v>0</v>
      </c>
      <c r="I37" s="13">
        <f t="shared" si="8"/>
        <v>5.5555555555555552E-2</v>
      </c>
      <c r="J37" s="13">
        <f t="shared" si="9"/>
        <v>-6.624174672604606E-5</v>
      </c>
      <c r="K37" s="13">
        <f t="shared" si="10"/>
        <v>0</v>
      </c>
      <c r="L37" s="13">
        <f t="shared" si="11"/>
        <v>-46.593206213021574</v>
      </c>
      <c r="M37" s="13">
        <f t="shared" si="12"/>
        <v>46.593206213021574</v>
      </c>
      <c r="N37" s="13">
        <f t="shared" si="13"/>
        <v>0</v>
      </c>
      <c r="O37" s="13">
        <f t="shared" si="14"/>
        <v>0</v>
      </c>
      <c r="P37" s="13">
        <f t="shared" si="15"/>
        <v>-1.0788625429041822E-14</v>
      </c>
      <c r="Q37" s="13">
        <f t="shared" si="16"/>
        <v>1.078862542904182E-14</v>
      </c>
      <c r="R37" s="13">
        <f t="shared" si="17"/>
        <v>0</v>
      </c>
      <c r="S37" s="13">
        <f t="shared" si="18"/>
        <v>0</v>
      </c>
      <c r="T37" s="13">
        <f t="shared" si="19"/>
        <v>-8.4264887375900968E-5</v>
      </c>
      <c r="U37" s="13">
        <f t="shared" si="20"/>
        <v>0</v>
      </c>
      <c r="V37" s="13">
        <f t="shared" si="21"/>
        <v>8.4264887375900968E-5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8.2031810441386503E-4</v>
      </c>
      <c r="E38" s="13">
        <f t="shared" si="4"/>
        <v>1219.0392905134302</v>
      </c>
      <c r="F38" s="13">
        <f t="shared" si="5"/>
        <v>-5.2631578947368418E-2</v>
      </c>
      <c r="G38" s="13">
        <f t="shared" si="6"/>
        <v>4.3174637074413951E-5</v>
      </c>
      <c r="H38" s="13">
        <f t="shared" si="7"/>
        <v>0</v>
      </c>
      <c r="I38" s="13">
        <f t="shared" si="8"/>
        <v>5.2631578947368418E-2</v>
      </c>
      <c r="J38" s="13">
        <f t="shared" si="9"/>
        <v>-4.3174637074413951E-5</v>
      </c>
      <c r="K38" s="13">
        <f t="shared" si="10"/>
        <v>0</v>
      </c>
      <c r="L38" s="13">
        <f t="shared" si="11"/>
        <v>-64.159919483964515</v>
      </c>
      <c r="M38" s="13">
        <f t="shared" si="12"/>
        <v>64.159919483964515</v>
      </c>
      <c r="N38" s="13">
        <f t="shared" si="13"/>
        <v>0</v>
      </c>
      <c r="O38" s="13">
        <f t="shared" si="14"/>
        <v>0</v>
      </c>
      <c r="P38" s="13">
        <f t="shared" si="15"/>
        <v>-2.0105955472887E-15</v>
      </c>
      <c r="Q38" s="13">
        <f t="shared" si="16"/>
        <v>2.0105955472887E-15</v>
      </c>
      <c r="R38" s="13">
        <f t="shared" si="17"/>
        <v>0</v>
      </c>
      <c r="S38" s="13">
        <f t="shared" si="18"/>
        <v>0</v>
      </c>
      <c r="T38" s="13">
        <f t="shared" si="19"/>
        <v>-5.7994449424629748E-5</v>
      </c>
      <c r="U38" s="13">
        <f t="shared" si="20"/>
        <v>0</v>
      </c>
      <c r="V38" s="13">
        <f t="shared" si="21"/>
        <v>5.7994449424629748E-5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5.6436531147724932E-4</v>
      </c>
      <c r="E39" s="13">
        <f t="shared" si="4"/>
        <v>1771.9019572313171</v>
      </c>
      <c r="F39" s="13">
        <f t="shared" si="5"/>
        <v>-0.05</v>
      </c>
      <c r="G39" s="13">
        <f t="shared" si="6"/>
        <v>2.8218265573862468E-5</v>
      </c>
      <c r="H39" s="13">
        <f t="shared" si="7"/>
        <v>0</v>
      </c>
      <c r="I39" s="13">
        <f t="shared" si="8"/>
        <v>0.05</v>
      </c>
      <c r="J39" s="13">
        <f t="shared" si="9"/>
        <v>-2.8218265573862468E-5</v>
      </c>
      <c r="K39" s="13">
        <f t="shared" si="10"/>
        <v>0</v>
      </c>
      <c r="L39" s="13">
        <f t="shared" si="11"/>
        <v>-88.595069643300292</v>
      </c>
      <c r="M39" s="13">
        <f t="shared" si="12"/>
        <v>88.595069643300292</v>
      </c>
      <c r="N39" s="13">
        <f t="shared" si="13"/>
        <v>0</v>
      </c>
      <c r="O39" s="13">
        <f t="shared" si="14"/>
        <v>0</v>
      </c>
      <c r="P39" s="13">
        <f t="shared" si="15"/>
        <v>-3.7574036044230149E-16</v>
      </c>
      <c r="Q39" s="13">
        <f t="shared" si="16"/>
        <v>3.7574036044230144E-16</v>
      </c>
      <c r="R39" s="13">
        <f t="shared" si="17"/>
        <v>0</v>
      </c>
      <c r="S39" s="13">
        <f t="shared" si="18"/>
        <v>0</v>
      </c>
      <c r="T39" s="13">
        <f t="shared" si="19"/>
        <v>-3.9909445678925541E-5</v>
      </c>
      <c r="U39" s="13">
        <f t="shared" si="20"/>
        <v>0</v>
      </c>
      <c r="V39" s="13">
        <f t="shared" si="21"/>
        <v>3.9909445678925541E-5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3.8827401600065092E-4</v>
      </c>
      <c r="E40" s="13">
        <f t="shared" si="4"/>
        <v>2575.5006999961688</v>
      </c>
      <c r="F40" s="13">
        <f t="shared" si="5"/>
        <v>-4.7619047619047616E-2</v>
      </c>
      <c r="G40" s="13">
        <f t="shared" si="6"/>
        <v>1.8489238857173849E-5</v>
      </c>
      <c r="H40" s="13">
        <f t="shared" si="7"/>
        <v>0</v>
      </c>
      <c r="I40" s="13">
        <f t="shared" si="8"/>
        <v>4.7619047619047616E-2</v>
      </c>
      <c r="J40" s="13">
        <f t="shared" si="9"/>
        <v>-1.8489238857173849E-5</v>
      </c>
      <c r="K40" s="13">
        <f t="shared" si="10"/>
        <v>0</v>
      </c>
      <c r="L40" s="13">
        <f t="shared" si="11"/>
        <v>-122.64287198676915</v>
      </c>
      <c r="M40" s="13">
        <f t="shared" si="12"/>
        <v>122.64287198676915</v>
      </c>
      <c r="N40" s="13">
        <f t="shared" si="13"/>
        <v>0</v>
      </c>
      <c r="O40" s="13">
        <f t="shared" si="14"/>
        <v>0</v>
      </c>
      <c r="P40" s="13">
        <f t="shared" si="15"/>
        <v>-7.039438084638931E-17</v>
      </c>
      <c r="Q40" s="13">
        <f t="shared" si="16"/>
        <v>7.0394380846389298E-17</v>
      </c>
      <c r="R40" s="13">
        <f t="shared" si="17"/>
        <v>0</v>
      </c>
      <c r="S40" s="13">
        <f t="shared" si="18"/>
        <v>0</v>
      </c>
      <c r="T40" s="13">
        <f t="shared" si="19"/>
        <v>-2.7461877732807101E-5</v>
      </c>
      <c r="U40" s="13">
        <f t="shared" si="20"/>
        <v>0</v>
      </c>
      <c r="V40" s="13">
        <f t="shared" si="21"/>
        <v>2.7461877732807101E-5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2.6712611217486414E-4</v>
      </c>
      <c r="E41" s="13">
        <f t="shared" si="4"/>
        <v>3743.550160103357</v>
      </c>
      <c r="F41" s="13">
        <f t="shared" si="5"/>
        <v>-4.5454545454545456E-2</v>
      </c>
      <c r="G41" s="13">
        <f t="shared" si="6"/>
        <v>1.214209600794837E-5</v>
      </c>
      <c r="H41" s="13">
        <f t="shared" si="7"/>
        <v>0</v>
      </c>
      <c r="I41" s="13">
        <f t="shared" si="8"/>
        <v>4.5454545454545456E-2</v>
      </c>
      <c r="J41" s="13">
        <f t="shared" si="9"/>
        <v>-1.214209600794837E-5</v>
      </c>
      <c r="K41" s="13">
        <f t="shared" si="10"/>
        <v>0</v>
      </c>
      <c r="L41" s="13">
        <f t="shared" si="11"/>
        <v>-170.16135877169296</v>
      </c>
      <c r="M41" s="13">
        <f t="shared" si="12"/>
        <v>170.16135877169296</v>
      </c>
      <c r="N41" s="13">
        <f t="shared" si="13"/>
        <v>0</v>
      </c>
      <c r="O41" s="13">
        <f t="shared" si="14"/>
        <v>0</v>
      </c>
      <c r="P41" s="13">
        <f t="shared" si="15"/>
        <v>-1.3218251592762174E-17</v>
      </c>
      <c r="Q41" s="13">
        <f t="shared" si="16"/>
        <v>1.3218251592762175E-17</v>
      </c>
      <c r="R41" s="13">
        <f t="shared" si="17"/>
        <v>0</v>
      </c>
      <c r="S41" s="13">
        <f t="shared" si="18"/>
        <v>0</v>
      </c>
      <c r="T41" s="13">
        <f t="shared" si="19"/>
        <v>-1.8895608337504643E-5</v>
      </c>
      <c r="U41" s="13">
        <f t="shared" si="20"/>
        <v>0</v>
      </c>
      <c r="V41" s="13">
        <f t="shared" si="21"/>
        <v>1.8895608337504643E-5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1.8377835462865058E-4</v>
      </c>
      <c r="E42" s="13">
        <f t="shared" si="4"/>
        <v>5441.3372130827775</v>
      </c>
      <c r="F42" s="13">
        <f t="shared" si="5"/>
        <v>-4.3478260869565216E-2</v>
      </c>
      <c r="G42" s="13">
        <f t="shared" si="6"/>
        <v>7.9903632447239386E-6</v>
      </c>
      <c r="H42" s="13">
        <f t="shared" si="7"/>
        <v>0</v>
      </c>
      <c r="I42" s="13">
        <f t="shared" si="8"/>
        <v>4.3478260869565216E-2</v>
      </c>
      <c r="J42" s="13">
        <f t="shared" si="9"/>
        <v>-7.9903632447239386E-6</v>
      </c>
      <c r="K42" s="13">
        <f t="shared" si="10"/>
        <v>0</v>
      </c>
      <c r="L42" s="13">
        <f t="shared" si="11"/>
        <v>-236.57987083932275</v>
      </c>
      <c r="M42" s="13">
        <f t="shared" si="12"/>
        <v>236.57987083932275</v>
      </c>
      <c r="N42" s="13">
        <f t="shared" si="13"/>
        <v>0</v>
      </c>
      <c r="O42" s="13">
        <f t="shared" si="14"/>
        <v>0</v>
      </c>
      <c r="P42" s="13">
        <f t="shared" si="15"/>
        <v>-2.4871859000190113E-18</v>
      </c>
      <c r="Q42" s="13">
        <f t="shared" si="16"/>
        <v>2.4871859000190113E-18</v>
      </c>
      <c r="R42" s="13">
        <f t="shared" si="17"/>
        <v>0</v>
      </c>
      <c r="S42" s="13">
        <f t="shared" si="18"/>
        <v>0</v>
      </c>
      <c r="T42" s="13">
        <f t="shared" si="19"/>
        <v>-1.3000950379013232E-5</v>
      </c>
      <c r="U42" s="13">
        <f t="shared" si="20"/>
        <v>0</v>
      </c>
      <c r="V42" s="13">
        <f t="shared" si="21"/>
        <v>1.3000950379013232E-5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1.2643647360054757E-4</v>
      </c>
      <c r="E43" s="13">
        <f t="shared" si="4"/>
        <v>7909.1101762242542</v>
      </c>
      <c r="F43" s="13">
        <f t="shared" si="5"/>
        <v>-4.1666666666666664E-2</v>
      </c>
      <c r="G43" s="13">
        <f t="shared" si="6"/>
        <v>5.2681864000228144E-6</v>
      </c>
      <c r="H43" s="13">
        <f t="shared" si="7"/>
        <v>0</v>
      </c>
      <c r="I43" s="13">
        <f t="shared" si="8"/>
        <v>4.1666666666666664E-2</v>
      </c>
      <c r="J43" s="13">
        <f t="shared" si="9"/>
        <v>-5.2681864000228144E-6</v>
      </c>
      <c r="K43" s="13">
        <f t="shared" si="10"/>
        <v>0</v>
      </c>
      <c r="L43" s="13">
        <f t="shared" si="11"/>
        <v>-329.54625207449084</v>
      </c>
      <c r="M43" s="13">
        <f t="shared" si="12"/>
        <v>329.54625207449084</v>
      </c>
      <c r="N43" s="13">
        <f t="shared" si="13"/>
        <v>0</v>
      </c>
      <c r="O43" s="13">
        <f t="shared" si="14"/>
        <v>0</v>
      </c>
      <c r="P43" s="13">
        <f t="shared" si="15"/>
        <v>-4.6888271278825138E-19</v>
      </c>
      <c r="Q43" s="13">
        <f t="shared" si="16"/>
        <v>4.6888271278825138E-19</v>
      </c>
      <c r="R43" s="13">
        <f t="shared" si="17"/>
        <v>0</v>
      </c>
      <c r="S43" s="13">
        <f t="shared" si="18"/>
        <v>0</v>
      </c>
      <c r="T43" s="13">
        <f t="shared" si="19"/>
        <v>-8.9449521947862159E-6</v>
      </c>
      <c r="U43" s="13">
        <f t="shared" si="20"/>
        <v>0</v>
      </c>
      <c r="V43" s="13">
        <f t="shared" si="21"/>
        <v>8.9449521947862159E-6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8.6986206231110338E-5</v>
      </c>
      <c r="E44" s="13">
        <f t="shared" si="4"/>
        <v>11496.075565626326</v>
      </c>
      <c r="F44" s="13">
        <f t="shared" si="5"/>
        <v>-0.04</v>
      </c>
      <c r="G44" s="13">
        <f t="shared" si="6"/>
        <v>3.4794482492444136E-6</v>
      </c>
      <c r="H44" s="13">
        <f t="shared" si="7"/>
        <v>0</v>
      </c>
      <c r="I44" s="13">
        <f t="shared" si="8"/>
        <v>0.04</v>
      </c>
      <c r="J44" s="13">
        <f t="shared" si="9"/>
        <v>-3.4794482492444136E-6</v>
      </c>
      <c r="K44" s="13">
        <f t="shared" si="10"/>
        <v>0</v>
      </c>
      <c r="L44" s="13">
        <f t="shared" si="11"/>
        <v>-459.84301914560473</v>
      </c>
      <c r="M44" s="13">
        <f t="shared" si="12"/>
        <v>459.84301914560473</v>
      </c>
      <c r="N44" s="13">
        <f t="shared" si="13"/>
        <v>0</v>
      </c>
      <c r="O44" s="13">
        <f t="shared" si="14"/>
        <v>0</v>
      </c>
      <c r="P44" s="13">
        <f t="shared" si="15"/>
        <v>-8.8547199406780578E-20</v>
      </c>
      <c r="Q44" s="13">
        <f t="shared" si="16"/>
        <v>8.8547199406780566E-20</v>
      </c>
      <c r="R44" s="13">
        <f t="shared" si="17"/>
        <v>0</v>
      </c>
      <c r="S44" s="13">
        <f t="shared" si="18"/>
        <v>0</v>
      </c>
      <c r="T44" s="13">
        <f t="shared" si="19"/>
        <v>-6.1542222283208053E-6</v>
      </c>
      <c r="U44" s="13">
        <f t="shared" si="20"/>
        <v>0</v>
      </c>
      <c r="V44" s="13">
        <f t="shared" si="21"/>
        <v>6.1542222283208053E-6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5.9845073648499036E-5</v>
      </c>
      <c r="E45" s="13">
        <f t="shared" si="4"/>
        <v>16709.81317315299</v>
      </c>
      <c r="F45" s="13">
        <f t="shared" si="5"/>
        <v>-3.8461538461538464E-2</v>
      </c>
      <c r="G45" s="13">
        <f t="shared" si="6"/>
        <v>2.3017336018653476E-6</v>
      </c>
      <c r="H45" s="13">
        <f t="shared" si="7"/>
        <v>0</v>
      </c>
      <c r="I45" s="13">
        <f t="shared" si="8"/>
        <v>3.8461538461538464E-2</v>
      </c>
      <c r="J45" s="13">
        <f t="shared" si="9"/>
        <v>-2.3017336018653476E-6</v>
      </c>
      <c r="K45" s="13">
        <f t="shared" si="10"/>
        <v>0</v>
      </c>
      <c r="L45" s="13">
        <f t="shared" si="11"/>
        <v>-642.68511974261219</v>
      </c>
      <c r="M45" s="13">
        <f t="shared" si="12"/>
        <v>642.68511974261219</v>
      </c>
      <c r="N45" s="13">
        <f t="shared" si="13"/>
        <v>0</v>
      </c>
      <c r="O45" s="13">
        <f t="shared" si="14"/>
        <v>0</v>
      </c>
      <c r="P45" s="13">
        <f t="shared" si="15"/>
        <v>-1.6748690767070637E-20</v>
      </c>
      <c r="Q45" s="13">
        <f t="shared" si="16"/>
        <v>1.6748690767070634E-20</v>
      </c>
      <c r="R45" s="13">
        <f t="shared" si="17"/>
        <v>0</v>
      </c>
      <c r="S45" s="13">
        <f t="shared" si="18"/>
        <v>0</v>
      </c>
      <c r="T45" s="13">
        <f t="shared" si="19"/>
        <v>-4.2341182064321088E-6</v>
      </c>
      <c r="U45" s="13">
        <f t="shared" si="20"/>
        <v>0</v>
      </c>
      <c r="V45" s="13">
        <f t="shared" si="21"/>
        <v>4.2341182064321088E-6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4.1172422561789797E-5</v>
      </c>
      <c r="E46" s="13">
        <f t="shared" si="4"/>
        <v>24288.10202992654</v>
      </c>
      <c r="F46" s="13">
        <f t="shared" si="5"/>
        <v>-3.7037037037037035E-2</v>
      </c>
      <c r="G46" s="13">
        <f t="shared" si="6"/>
        <v>1.5249045393255479E-6</v>
      </c>
      <c r="H46" s="13">
        <f t="shared" si="7"/>
        <v>0</v>
      </c>
      <c r="I46" s="13">
        <f t="shared" si="8"/>
        <v>3.7037037037037035E-2</v>
      </c>
      <c r="J46" s="13">
        <f t="shared" si="9"/>
        <v>-1.5249045393255479E-6</v>
      </c>
      <c r="K46" s="13">
        <f t="shared" si="10"/>
        <v>0</v>
      </c>
      <c r="L46" s="13">
        <f t="shared" si="11"/>
        <v>-899.55933291681902</v>
      </c>
      <c r="M46" s="13">
        <f t="shared" si="12"/>
        <v>899.55933291681902</v>
      </c>
      <c r="N46" s="13">
        <f t="shared" si="13"/>
        <v>0</v>
      </c>
      <c r="O46" s="13">
        <f t="shared" si="14"/>
        <v>0</v>
      </c>
      <c r="P46" s="13">
        <f t="shared" si="15"/>
        <v>-3.1727059339805078E-21</v>
      </c>
      <c r="Q46" s="13">
        <f t="shared" si="16"/>
        <v>3.1727059339805078E-21</v>
      </c>
      <c r="R46" s="13">
        <f t="shared" si="17"/>
        <v>0</v>
      </c>
      <c r="S46" s="13">
        <f t="shared" si="18"/>
        <v>0</v>
      </c>
      <c r="T46" s="13">
        <f t="shared" si="19"/>
        <v>-2.9130578130079294E-6</v>
      </c>
      <c r="U46" s="13">
        <f t="shared" si="20"/>
        <v>0</v>
      </c>
      <c r="V46" s="13">
        <f t="shared" si="21"/>
        <v>2.9130578130079294E-6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2.8325946920262444E-5</v>
      </c>
      <c r="E47" s="13">
        <f t="shared" si="4"/>
        <v>35303.32111455976</v>
      </c>
      <c r="F47" s="13">
        <f t="shared" si="5"/>
        <v>-3.5714285714285712E-2</v>
      </c>
      <c r="G47" s="13">
        <f t="shared" si="6"/>
        <v>1.0116409614379442E-6</v>
      </c>
      <c r="H47" s="13">
        <f t="shared" si="7"/>
        <v>0</v>
      </c>
      <c r="I47" s="13">
        <f t="shared" si="8"/>
        <v>3.5714285714285712E-2</v>
      </c>
      <c r="J47" s="13">
        <f t="shared" si="9"/>
        <v>-1.0116409614379442E-6</v>
      </c>
      <c r="K47" s="13">
        <f t="shared" si="10"/>
        <v>0</v>
      </c>
      <c r="L47" s="13">
        <f t="shared" si="11"/>
        <v>-1260.8328959369217</v>
      </c>
      <c r="M47" s="13">
        <f t="shared" si="12"/>
        <v>1260.8328959369217</v>
      </c>
      <c r="N47" s="13">
        <f t="shared" si="13"/>
        <v>0</v>
      </c>
      <c r="O47" s="13">
        <f t="shared" si="14"/>
        <v>0</v>
      </c>
      <c r="P47" s="13">
        <f t="shared" si="15"/>
        <v>-6.0183151526428063E-22</v>
      </c>
      <c r="Q47" s="13">
        <f t="shared" si="16"/>
        <v>6.0183151526428054E-22</v>
      </c>
      <c r="R47" s="13">
        <f t="shared" si="17"/>
        <v>0</v>
      </c>
      <c r="S47" s="13">
        <f t="shared" si="18"/>
        <v>0</v>
      </c>
      <c r="T47" s="13">
        <f t="shared" si="19"/>
        <v>-2.0041614247414321E-6</v>
      </c>
      <c r="U47" s="13">
        <f t="shared" si="20"/>
        <v>0</v>
      </c>
      <c r="V47" s="13">
        <f t="shared" si="21"/>
        <v>2.0041614247414321E-6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1.9487783788417546E-5</v>
      </c>
      <c r="E48" s="13">
        <f t="shared" si="4"/>
        <v>51314.198210385752</v>
      </c>
      <c r="F48" s="13">
        <f t="shared" si="5"/>
        <v>-3.4482758620689655E-2</v>
      </c>
      <c r="G48" s="13">
        <f t="shared" si="6"/>
        <v>6.7199254442819118E-7</v>
      </c>
      <c r="H48" s="13">
        <f t="shared" si="7"/>
        <v>0</v>
      </c>
      <c r="I48" s="13">
        <f t="shared" si="8"/>
        <v>3.4482758620689655E-2</v>
      </c>
      <c r="J48" s="13">
        <f t="shared" si="9"/>
        <v>-6.7199254442819118E-7</v>
      </c>
      <c r="K48" s="13">
        <f t="shared" si="10"/>
        <v>0</v>
      </c>
      <c r="L48" s="13">
        <f t="shared" si="11"/>
        <v>-1769.4551100309643</v>
      </c>
      <c r="M48" s="13">
        <f t="shared" si="12"/>
        <v>1769.4551100309643</v>
      </c>
      <c r="N48" s="13">
        <f t="shared" si="13"/>
        <v>0</v>
      </c>
      <c r="O48" s="13">
        <f t="shared" si="14"/>
        <v>0</v>
      </c>
      <c r="P48" s="13">
        <f t="shared" si="15"/>
        <v>-1.1430739610296981E-22</v>
      </c>
      <c r="Q48" s="13">
        <f t="shared" si="16"/>
        <v>1.1430739610296979E-22</v>
      </c>
      <c r="R48" s="13">
        <f t="shared" si="17"/>
        <v>0</v>
      </c>
      <c r="S48" s="13">
        <f t="shared" si="18"/>
        <v>0</v>
      </c>
      <c r="T48" s="13">
        <f t="shared" si="19"/>
        <v>-1.378842155985934E-6</v>
      </c>
      <c r="U48" s="13">
        <f t="shared" si="20"/>
        <v>0</v>
      </c>
      <c r="V48" s="13">
        <f t="shared" si="21"/>
        <v>1.378842155985934E-6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1.3407273481559985E-5</v>
      </c>
      <c r="E49" s="13">
        <f t="shared" si="4"/>
        <v>74586.380398324385</v>
      </c>
      <c r="F49" s="13">
        <f t="shared" si="5"/>
        <v>-3.3333333333333333E-2</v>
      </c>
      <c r="G49" s="13">
        <f t="shared" si="6"/>
        <v>4.469091160519995E-7</v>
      </c>
      <c r="H49" s="13">
        <f t="shared" si="7"/>
        <v>0</v>
      </c>
      <c r="I49" s="13">
        <f t="shared" si="8"/>
        <v>3.3333333333333333E-2</v>
      </c>
      <c r="J49" s="13">
        <f t="shared" si="9"/>
        <v>-4.469091160519995E-7</v>
      </c>
      <c r="K49" s="13">
        <f t="shared" si="10"/>
        <v>0</v>
      </c>
      <c r="L49" s="13">
        <f t="shared" si="11"/>
        <v>-2486.2126794972373</v>
      </c>
      <c r="M49" s="13">
        <f t="shared" si="12"/>
        <v>2486.2126794972373</v>
      </c>
      <c r="N49" s="13">
        <f t="shared" si="13"/>
        <v>0</v>
      </c>
      <c r="O49" s="13">
        <f t="shared" si="14"/>
        <v>0</v>
      </c>
      <c r="P49" s="13">
        <f t="shared" si="15"/>
        <v>-2.1736541617187406E-23</v>
      </c>
      <c r="Q49" s="13">
        <f t="shared" si="16"/>
        <v>2.1736541617187403E-23</v>
      </c>
      <c r="R49" s="13">
        <f t="shared" si="17"/>
        <v>0</v>
      </c>
      <c r="S49" s="13">
        <f t="shared" si="18"/>
        <v>0</v>
      </c>
      <c r="T49" s="13">
        <f t="shared" si="19"/>
        <v>-9.4862640532361039E-7</v>
      </c>
      <c r="U49" s="13">
        <f t="shared" si="20"/>
        <v>0</v>
      </c>
      <c r="V49" s="13">
        <f t="shared" si="21"/>
        <v>9.4862640532361039E-7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9.2239827863945015E-6</v>
      </c>
      <c r="E50" s="13">
        <f t="shared" si="4"/>
        <v>108413.03839757956</v>
      </c>
      <c r="F50" s="13">
        <f t="shared" si="5"/>
        <v>-3.2258064516129031E-2</v>
      </c>
      <c r="G50" s="13">
        <f t="shared" si="6"/>
        <v>2.9754783181917746E-7</v>
      </c>
      <c r="H50" s="13">
        <f t="shared" si="7"/>
        <v>0</v>
      </c>
      <c r="I50" s="13">
        <f t="shared" si="8"/>
        <v>3.2258064516129031E-2</v>
      </c>
      <c r="J50" s="13">
        <f t="shared" si="9"/>
        <v>-2.9754783181917746E-7</v>
      </c>
      <c r="K50" s="13">
        <f t="shared" si="10"/>
        <v>0</v>
      </c>
      <c r="L50" s="13">
        <f t="shared" si="11"/>
        <v>-3497.194786721147</v>
      </c>
      <c r="M50" s="13">
        <f t="shared" si="12"/>
        <v>3497.194786721147</v>
      </c>
      <c r="N50" s="13">
        <f t="shared" si="13"/>
        <v>0</v>
      </c>
      <c r="O50" s="13">
        <f t="shared" si="14"/>
        <v>0</v>
      </c>
      <c r="P50" s="13">
        <f t="shared" si="15"/>
        <v>-4.1379894584129298E-24</v>
      </c>
      <c r="Q50" s="13">
        <f t="shared" si="16"/>
        <v>4.137989458412929E-24</v>
      </c>
      <c r="R50" s="13">
        <f t="shared" si="17"/>
        <v>0</v>
      </c>
      <c r="S50" s="13">
        <f t="shared" si="18"/>
        <v>0</v>
      </c>
      <c r="T50" s="13">
        <f t="shared" si="19"/>
        <v>-6.5264203420906363E-7</v>
      </c>
      <c r="U50" s="13">
        <f t="shared" si="20"/>
        <v>0</v>
      </c>
      <c r="V50" s="13">
        <f t="shared" si="21"/>
        <v>6.5264203420906363E-7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6.3459478588783624E-6</v>
      </c>
      <c r="E51" s="13">
        <f t="shared" si="4"/>
        <v>157580.87243041871</v>
      </c>
      <c r="F51" s="13">
        <f t="shared" si="5"/>
        <v>-3.125E-2</v>
      </c>
      <c r="G51" s="13">
        <f t="shared" si="6"/>
        <v>1.9831087058994883E-7</v>
      </c>
      <c r="H51" s="13">
        <f t="shared" si="7"/>
        <v>0</v>
      </c>
      <c r="I51" s="13">
        <f t="shared" si="8"/>
        <v>3.125E-2</v>
      </c>
      <c r="J51" s="13">
        <f t="shared" si="9"/>
        <v>-1.9831087058994883E-7</v>
      </c>
      <c r="K51" s="13">
        <f t="shared" si="10"/>
        <v>0</v>
      </c>
      <c r="L51" s="13">
        <f t="shared" si="11"/>
        <v>-4924.4022632522738</v>
      </c>
      <c r="M51" s="13">
        <f t="shared" si="12"/>
        <v>4924.4022632522738</v>
      </c>
      <c r="N51" s="13">
        <f t="shared" si="13"/>
        <v>0</v>
      </c>
      <c r="O51" s="13">
        <f t="shared" si="14"/>
        <v>0</v>
      </c>
      <c r="P51" s="13">
        <f t="shared" si="15"/>
        <v>-7.8857039322289755E-25</v>
      </c>
      <c r="Q51" s="13">
        <f t="shared" si="16"/>
        <v>7.8857039322289746E-25</v>
      </c>
      <c r="R51" s="13">
        <f t="shared" si="17"/>
        <v>0</v>
      </c>
      <c r="S51" s="13">
        <f t="shared" si="18"/>
        <v>0</v>
      </c>
      <c r="T51" s="13">
        <f t="shared" si="19"/>
        <v>-4.4900823596376147E-7</v>
      </c>
      <c r="U51" s="13">
        <f t="shared" si="20"/>
        <v>0</v>
      </c>
      <c r="V51" s="13">
        <f t="shared" si="21"/>
        <v>4.4900823596376147E-7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4.3659073482881191E-6</v>
      </c>
      <c r="E52" s="13">
        <f t="shared" ref="E52:E69" si="26">EXP($A52*Leiter_u1)</f>
        <v>229047.46258348841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1.3230022267539755E-7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-1.3230022267539755E-7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-6940.8321993673489</v>
      </c>
      <c r="M52" s="13">
        <f t="shared" ref="M52:M69" si="34">F52+G52*EXP(2*$A52*Leiter_u1)+I52+J52</f>
        <v>6940.8321993673489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-1.5042356529369923E-25</v>
      </c>
      <c r="Q52" s="13">
        <f t="shared" ref="Q52:Q69" si="38">(M52+P52)*((Perm_mü1-1)/(Perm_mü1+1)*EXP(-2*$A52*Körper_u1))</f>
        <v>1.504235652936992E-25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-3.0891086437912654E-7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3.0891086437912654E-7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3.0036721696615373E-6</v>
      </c>
      <c r="E53" s="13">
        <f t="shared" si="26"/>
        <v>332925.81330960727</v>
      </c>
      <c r="F53" s="13">
        <f t="shared" si="27"/>
        <v>-2.9411764705882353E-2</v>
      </c>
      <c r="G53" s="13">
        <f t="shared" si="28"/>
        <v>8.834329910769227E-8</v>
      </c>
      <c r="H53" s="13">
        <f t="shared" si="29"/>
        <v>0</v>
      </c>
      <c r="I53" s="13">
        <f t="shared" si="30"/>
        <v>2.9411764705882353E-2</v>
      </c>
      <c r="J53" s="13">
        <f t="shared" si="31"/>
        <v>-8.834329910769227E-8</v>
      </c>
      <c r="K53" s="13">
        <f t="shared" si="32"/>
        <v>0</v>
      </c>
      <c r="L53" s="13">
        <f t="shared" si="33"/>
        <v>-9791.9356854883408</v>
      </c>
      <c r="M53" s="13">
        <f t="shared" si="34"/>
        <v>9791.9356854883408</v>
      </c>
      <c r="N53" s="13">
        <f t="shared" si="35"/>
        <v>0</v>
      </c>
      <c r="O53" s="13">
        <f t="shared" si="36"/>
        <v>0</v>
      </c>
      <c r="P53" s="13">
        <f t="shared" si="37"/>
        <v>-2.8720386022493757E-26</v>
      </c>
      <c r="Q53" s="13">
        <f t="shared" si="38"/>
        <v>2.8720386022493757E-26</v>
      </c>
      <c r="R53" s="13">
        <f t="shared" si="39"/>
        <v>0</v>
      </c>
      <c r="S53" s="13">
        <f t="shared" si="40"/>
        <v>0</v>
      </c>
      <c r="T53" s="13">
        <f t="shared" si="41"/>
        <v>-2.1252586374380421E-7</v>
      </c>
      <c r="U53" s="13">
        <f t="shared" si="42"/>
        <v>0</v>
      </c>
      <c r="V53" s="13">
        <f t="shared" si="43"/>
        <v>2.1252586374380421E-7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2.0664768587764066E-6</v>
      </c>
      <c r="E54" s="13">
        <f t="shared" si="26"/>
        <v>483915.41175646923</v>
      </c>
      <c r="F54" s="13">
        <f t="shared" si="27"/>
        <v>-2.8571428571428571E-2</v>
      </c>
      <c r="G54" s="13">
        <f t="shared" si="28"/>
        <v>5.9042195965040194E-8</v>
      </c>
      <c r="H54" s="13">
        <f t="shared" si="29"/>
        <v>0</v>
      </c>
      <c r="I54" s="13">
        <f t="shared" si="30"/>
        <v>2.8571428571428571E-2</v>
      </c>
      <c r="J54" s="13">
        <f t="shared" si="31"/>
        <v>-5.9042195965040194E-8</v>
      </c>
      <c r="K54" s="13">
        <f t="shared" si="32"/>
        <v>0</v>
      </c>
      <c r="L54" s="13">
        <f t="shared" si="33"/>
        <v>-13826.154621554364</v>
      </c>
      <c r="M54" s="13">
        <f t="shared" si="34"/>
        <v>13826.154621554364</v>
      </c>
      <c r="N54" s="13">
        <f t="shared" si="35"/>
        <v>0</v>
      </c>
      <c r="O54" s="13">
        <f t="shared" si="36"/>
        <v>0</v>
      </c>
      <c r="P54" s="13">
        <f t="shared" si="37"/>
        <v>-5.4883338037047615E-27</v>
      </c>
      <c r="Q54" s="13">
        <f t="shared" si="38"/>
        <v>5.4883338037047608E-27</v>
      </c>
      <c r="R54" s="13">
        <f t="shared" si="39"/>
        <v>0</v>
      </c>
      <c r="S54" s="13">
        <f t="shared" si="40"/>
        <v>0</v>
      </c>
      <c r="T54" s="13">
        <f t="shared" si="41"/>
        <v>-1.4621442225035532E-7</v>
      </c>
      <c r="U54" s="13">
        <f t="shared" si="42"/>
        <v>0</v>
      </c>
      <c r="V54" s="13">
        <f t="shared" si="43"/>
        <v>1.4621442225035532E-7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1.4217019590189135E-6</v>
      </c>
      <c r="E55" s="13">
        <f t="shared" si="26"/>
        <v>703382.30432634347</v>
      </c>
      <c r="F55" s="13">
        <f t="shared" si="27"/>
        <v>-2.7777777777777776E-2</v>
      </c>
      <c r="G55" s="13">
        <f t="shared" si="28"/>
        <v>3.9491721083858705E-8</v>
      </c>
      <c r="H55" s="13">
        <f t="shared" si="29"/>
        <v>0</v>
      </c>
      <c r="I55" s="13">
        <f t="shared" si="30"/>
        <v>2.7777777777777776E-2</v>
      </c>
      <c r="J55" s="13">
        <f t="shared" si="31"/>
        <v>-3.9491721083858705E-8</v>
      </c>
      <c r="K55" s="13">
        <f t="shared" si="32"/>
        <v>0</v>
      </c>
      <c r="L55" s="13">
        <f t="shared" si="33"/>
        <v>-19538.397342358938</v>
      </c>
      <c r="M55" s="13">
        <f t="shared" si="34"/>
        <v>19538.397342358938</v>
      </c>
      <c r="N55" s="13">
        <f t="shared" si="35"/>
        <v>0</v>
      </c>
      <c r="O55" s="13">
        <f t="shared" si="36"/>
        <v>0</v>
      </c>
      <c r="P55" s="13">
        <f t="shared" si="37"/>
        <v>-1.0496522309071859E-27</v>
      </c>
      <c r="Q55" s="13">
        <f t="shared" si="38"/>
        <v>1.0496522309071858E-27</v>
      </c>
      <c r="R55" s="13">
        <f t="shared" si="39"/>
        <v>0</v>
      </c>
      <c r="S55" s="13">
        <f t="shared" si="40"/>
        <v>0</v>
      </c>
      <c r="T55" s="13">
        <f t="shared" si="41"/>
        <v>-1.0059317320641191E-7</v>
      </c>
      <c r="U55" s="13">
        <f t="shared" si="42"/>
        <v>0</v>
      </c>
      <c r="V55" s="13">
        <f t="shared" si="43"/>
        <v>1.0059317320641191E-7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9.7810747393272315E-7</v>
      </c>
      <c r="E56" s="13">
        <f t="shared" si="26"/>
        <v>1022382.5363272735</v>
      </c>
      <c r="F56" s="13">
        <f t="shared" si="27"/>
        <v>-2.7027027027027029E-2</v>
      </c>
      <c r="G56" s="13">
        <f t="shared" si="28"/>
        <v>2.6435337133316845E-8</v>
      </c>
      <c r="H56" s="13">
        <f t="shared" si="29"/>
        <v>0</v>
      </c>
      <c r="I56" s="13">
        <f t="shared" si="30"/>
        <v>2.7027027027027029E-2</v>
      </c>
      <c r="J56" s="13">
        <f t="shared" si="31"/>
        <v>-2.6435337133316845E-8</v>
      </c>
      <c r="K56" s="13">
        <f t="shared" si="32"/>
        <v>0</v>
      </c>
      <c r="L56" s="13">
        <f t="shared" si="33"/>
        <v>-27631.960441251234</v>
      </c>
      <c r="M56" s="13">
        <f t="shared" si="34"/>
        <v>27631.960441251234</v>
      </c>
      <c r="N56" s="13">
        <f t="shared" si="35"/>
        <v>0</v>
      </c>
      <c r="O56" s="13">
        <f t="shared" si="36"/>
        <v>0</v>
      </c>
      <c r="P56" s="13">
        <f t="shared" si="37"/>
        <v>-2.0090261138957909E-28</v>
      </c>
      <c r="Q56" s="13">
        <f t="shared" si="38"/>
        <v>2.0090261138957909E-28</v>
      </c>
      <c r="R56" s="13">
        <f t="shared" si="39"/>
        <v>0</v>
      </c>
      <c r="S56" s="13">
        <f t="shared" si="40"/>
        <v>0</v>
      </c>
      <c r="T56" s="13">
        <f t="shared" si="41"/>
        <v>-6.9206472961067785E-8</v>
      </c>
      <c r="U56" s="13">
        <f t="shared" si="42"/>
        <v>0</v>
      </c>
      <c r="V56" s="13">
        <f t="shared" si="43"/>
        <v>6.9206472961067785E-8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6.7292179242915687E-7</v>
      </c>
      <c r="E57" s="13">
        <f t="shared" si="26"/>
        <v>1486056.7918154872</v>
      </c>
      <c r="F57" s="13">
        <f t="shared" si="27"/>
        <v>-2.6315789473684209E-2</v>
      </c>
      <c r="G57" s="13">
        <f t="shared" si="28"/>
        <v>1.7708468221819915E-8</v>
      </c>
      <c r="H57" s="13">
        <f t="shared" si="29"/>
        <v>0</v>
      </c>
      <c r="I57" s="13">
        <f t="shared" si="30"/>
        <v>2.6315789473684209E-2</v>
      </c>
      <c r="J57" s="13">
        <f t="shared" si="31"/>
        <v>-1.7708468221819915E-8</v>
      </c>
      <c r="K57" s="13">
        <f t="shared" si="32"/>
        <v>0</v>
      </c>
      <c r="L57" s="13">
        <f t="shared" si="33"/>
        <v>-39106.757679337206</v>
      </c>
      <c r="M57" s="13">
        <f t="shared" si="34"/>
        <v>39106.757679337206</v>
      </c>
      <c r="N57" s="13">
        <f t="shared" si="35"/>
        <v>0</v>
      </c>
      <c r="O57" s="13">
        <f t="shared" si="36"/>
        <v>0</v>
      </c>
      <c r="P57" s="13">
        <f t="shared" si="37"/>
        <v>-3.848071042664061E-29</v>
      </c>
      <c r="Q57" s="13">
        <f t="shared" si="38"/>
        <v>3.8480710426640605E-29</v>
      </c>
      <c r="R57" s="13">
        <f t="shared" si="39"/>
        <v>0</v>
      </c>
      <c r="S57" s="13">
        <f t="shared" si="40"/>
        <v>0</v>
      </c>
      <c r="T57" s="13">
        <f t="shared" si="41"/>
        <v>-4.7612925252570167E-8</v>
      </c>
      <c r="U57" s="13">
        <f t="shared" si="42"/>
        <v>0</v>
      </c>
      <c r="V57" s="13">
        <f t="shared" si="43"/>
        <v>4.7612925252570167E-8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4.629590825079581E-7</v>
      </c>
      <c r="E58" s="13">
        <f t="shared" si="26"/>
        <v>2160018.1048026211</v>
      </c>
      <c r="F58" s="13">
        <f t="shared" si="27"/>
        <v>-2.564102564102564E-2</v>
      </c>
      <c r="G58" s="13">
        <f t="shared" si="28"/>
        <v>1.1870745705332259E-8</v>
      </c>
      <c r="H58" s="13">
        <f t="shared" si="29"/>
        <v>0</v>
      </c>
      <c r="I58" s="13">
        <f t="shared" si="30"/>
        <v>2.564102564102564E-2</v>
      </c>
      <c r="J58" s="13">
        <f t="shared" si="31"/>
        <v>-1.1870745705332259E-8</v>
      </c>
      <c r="K58" s="13">
        <f t="shared" si="32"/>
        <v>0</v>
      </c>
      <c r="L58" s="13">
        <f t="shared" si="33"/>
        <v>-55385.079610311746</v>
      </c>
      <c r="M58" s="13">
        <f t="shared" si="34"/>
        <v>55385.079610311746</v>
      </c>
      <c r="N58" s="13">
        <f t="shared" si="35"/>
        <v>0</v>
      </c>
      <c r="O58" s="13">
        <f t="shared" si="36"/>
        <v>0</v>
      </c>
      <c r="P58" s="13">
        <f t="shared" si="37"/>
        <v>-7.3756694147109423E-30</v>
      </c>
      <c r="Q58" s="13">
        <f t="shared" si="38"/>
        <v>7.3756694147109409E-30</v>
      </c>
      <c r="R58" s="13">
        <f t="shared" si="39"/>
        <v>0</v>
      </c>
      <c r="S58" s="13">
        <f t="shared" si="40"/>
        <v>0</v>
      </c>
      <c r="T58" s="13">
        <f t="shared" si="41"/>
        <v>-3.2756913309427788E-8</v>
      </c>
      <c r="U58" s="13">
        <f t="shared" si="42"/>
        <v>0</v>
      </c>
      <c r="V58" s="13">
        <f t="shared" si="43"/>
        <v>3.2756913309427788E-8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3.1850820479881269E-7</v>
      </c>
      <c r="E59" s="13">
        <f t="shared" si="26"/>
        <v>3139636.5460401722</v>
      </c>
      <c r="F59" s="13">
        <f t="shared" si="27"/>
        <v>-2.5000000000000001E-2</v>
      </c>
      <c r="G59" s="13">
        <f t="shared" si="28"/>
        <v>7.9627051199703173E-9</v>
      </c>
      <c r="H59" s="13">
        <f t="shared" si="29"/>
        <v>0</v>
      </c>
      <c r="I59" s="13">
        <f t="shared" si="30"/>
        <v>2.5000000000000001E-2</v>
      </c>
      <c r="J59" s="13">
        <f t="shared" si="31"/>
        <v>-7.9627051199703173E-9</v>
      </c>
      <c r="K59" s="13">
        <f t="shared" si="32"/>
        <v>0</v>
      </c>
      <c r="L59" s="13">
        <f t="shared" si="33"/>
        <v>-78490.913650996357</v>
      </c>
      <c r="M59" s="13">
        <f t="shared" si="34"/>
        <v>78490.913650996357</v>
      </c>
      <c r="N59" s="13">
        <f t="shared" si="35"/>
        <v>0</v>
      </c>
      <c r="O59" s="13">
        <f t="shared" si="36"/>
        <v>0</v>
      </c>
      <c r="P59" s="13">
        <f t="shared" si="37"/>
        <v>-1.4146383607198134E-30</v>
      </c>
      <c r="Q59" s="13">
        <f t="shared" si="38"/>
        <v>1.414638360719813E-30</v>
      </c>
      <c r="R59" s="13">
        <f t="shared" si="39"/>
        <v>0</v>
      </c>
      <c r="S59" s="13">
        <f t="shared" si="40"/>
        <v>0</v>
      </c>
      <c r="T59" s="13">
        <f t="shared" si="41"/>
        <v>-2.2536218759383507E-8</v>
      </c>
      <c r="U59" s="13">
        <f t="shared" si="42"/>
        <v>0</v>
      </c>
      <c r="V59" s="13">
        <f t="shared" si="43"/>
        <v>2.2536218759383507E-8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2.1912838597873005E-7</v>
      </c>
      <c r="E60" s="13">
        <f t="shared" si="26"/>
        <v>4563534.7311738348</v>
      </c>
      <c r="F60" s="13">
        <f t="shared" si="27"/>
        <v>-2.4390243902439025E-2</v>
      </c>
      <c r="G60" s="13">
        <f t="shared" si="28"/>
        <v>5.3445947799690248E-9</v>
      </c>
      <c r="H60" s="13">
        <f t="shared" si="29"/>
        <v>0</v>
      </c>
      <c r="I60" s="13">
        <f t="shared" si="30"/>
        <v>2.4390243902439025E-2</v>
      </c>
      <c r="J60" s="13">
        <f t="shared" si="31"/>
        <v>-5.3445947799690248E-9</v>
      </c>
      <c r="K60" s="13">
        <f t="shared" si="32"/>
        <v>0</v>
      </c>
      <c r="L60" s="13">
        <f t="shared" si="33"/>
        <v>-111305.72515057596</v>
      </c>
      <c r="M60" s="13">
        <f t="shared" si="34"/>
        <v>111305.72515057596</v>
      </c>
      <c r="N60" s="13">
        <f t="shared" si="35"/>
        <v>0</v>
      </c>
      <c r="O60" s="13">
        <f t="shared" si="36"/>
        <v>0</v>
      </c>
      <c r="P60" s="13">
        <f t="shared" si="37"/>
        <v>-2.7149443830705469E-31</v>
      </c>
      <c r="Q60" s="13">
        <f t="shared" si="38"/>
        <v>2.7149443830705469E-31</v>
      </c>
      <c r="R60" s="13">
        <f t="shared" si="39"/>
        <v>0</v>
      </c>
      <c r="S60" s="13">
        <f t="shared" si="40"/>
        <v>0</v>
      </c>
      <c r="T60" s="13">
        <f t="shared" si="41"/>
        <v>-1.550454794938997E-8</v>
      </c>
      <c r="U60" s="13">
        <f t="shared" si="42"/>
        <v>0</v>
      </c>
      <c r="V60" s="13">
        <f t="shared" si="43"/>
        <v>1.550454794938997E-8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1.5075671150127372E-7</v>
      </c>
      <c r="E61" s="13">
        <f t="shared" si="26"/>
        <v>6633203.8556807544</v>
      </c>
      <c r="F61" s="13">
        <f t="shared" si="27"/>
        <v>-2.3809523809523808E-2</v>
      </c>
      <c r="G61" s="13">
        <f t="shared" si="28"/>
        <v>3.5894455119350884E-9</v>
      </c>
      <c r="H61" s="13">
        <f t="shared" si="29"/>
        <v>0</v>
      </c>
      <c r="I61" s="13">
        <f t="shared" si="30"/>
        <v>2.3809523809523808E-2</v>
      </c>
      <c r="J61" s="13">
        <f t="shared" si="31"/>
        <v>-3.5894455119350884E-9</v>
      </c>
      <c r="K61" s="13">
        <f t="shared" si="32"/>
        <v>0</v>
      </c>
      <c r="L61" s="13">
        <f t="shared" si="33"/>
        <v>-157933.42513525247</v>
      </c>
      <c r="M61" s="13">
        <f t="shared" si="34"/>
        <v>157933.42513525247</v>
      </c>
      <c r="N61" s="13">
        <f t="shared" si="35"/>
        <v>0</v>
      </c>
      <c r="O61" s="13">
        <f t="shared" si="36"/>
        <v>0</v>
      </c>
      <c r="P61" s="13">
        <f t="shared" si="37"/>
        <v>-5.2135659982963956E-32</v>
      </c>
      <c r="Q61" s="13">
        <f t="shared" si="38"/>
        <v>5.2135659982963934E-32</v>
      </c>
      <c r="R61" s="13">
        <f t="shared" si="39"/>
        <v>0</v>
      </c>
      <c r="S61" s="13">
        <f t="shared" si="40"/>
        <v>0</v>
      </c>
      <c r="T61" s="13">
        <f t="shared" si="41"/>
        <v>-1.0666873721251807E-8</v>
      </c>
      <c r="U61" s="13">
        <f t="shared" si="42"/>
        <v>0</v>
      </c>
      <c r="V61" s="13">
        <f t="shared" si="43"/>
        <v>1.0666873721251807E-8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1.0371812835277487E-7</v>
      </c>
      <c r="E62" s="13">
        <f t="shared" si="26"/>
        <v>9641516.0578169655</v>
      </c>
      <c r="F62" s="13">
        <f t="shared" si="27"/>
        <v>-2.3255813953488372E-2</v>
      </c>
      <c r="G62" s="13">
        <f t="shared" si="28"/>
        <v>2.4120494965761597E-9</v>
      </c>
      <c r="H62" s="13">
        <f t="shared" si="29"/>
        <v>0</v>
      </c>
      <c r="I62" s="13">
        <f t="shared" si="30"/>
        <v>2.3255813953488372E-2</v>
      </c>
      <c r="J62" s="13">
        <f t="shared" si="31"/>
        <v>-2.4120494965761597E-9</v>
      </c>
      <c r="K62" s="13">
        <f t="shared" si="32"/>
        <v>0</v>
      </c>
      <c r="L62" s="13">
        <f t="shared" si="33"/>
        <v>-224221.30367015957</v>
      </c>
      <c r="M62" s="13">
        <f t="shared" si="34"/>
        <v>224221.30367015957</v>
      </c>
      <c r="N62" s="13">
        <f t="shared" si="35"/>
        <v>0</v>
      </c>
      <c r="O62" s="13">
        <f t="shared" si="36"/>
        <v>0</v>
      </c>
      <c r="P62" s="13">
        <f t="shared" si="37"/>
        <v>-1.0017401539342048E-32</v>
      </c>
      <c r="Q62" s="13">
        <f t="shared" si="38"/>
        <v>1.0017401539342048E-32</v>
      </c>
      <c r="R62" s="13">
        <f t="shared" si="39"/>
        <v>0</v>
      </c>
      <c r="S62" s="13">
        <f t="shared" si="40"/>
        <v>0</v>
      </c>
      <c r="T62" s="13">
        <f t="shared" si="41"/>
        <v>-7.3386333435334156E-9</v>
      </c>
      <c r="U62" s="13">
        <f t="shared" si="42"/>
        <v>0</v>
      </c>
      <c r="V62" s="13">
        <f t="shared" si="43"/>
        <v>7.3386333435334156E-9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7.13563598056581E-8</v>
      </c>
      <c r="E63" s="13">
        <f t="shared" si="26"/>
        <v>14014167.801209871</v>
      </c>
      <c r="F63" s="13">
        <f t="shared" si="27"/>
        <v>-2.2727272727272728E-2</v>
      </c>
      <c r="G63" s="13">
        <f t="shared" si="28"/>
        <v>1.6217354501285933E-9</v>
      </c>
      <c r="H63" s="13">
        <f t="shared" si="29"/>
        <v>0</v>
      </c>
      <c r="I63" s="13">
        <f t="shared" si="30"/>
        <v>2.2727272727272728E-2</v>
      </c>
      <c r="J63" s="13">
        <f t="shared" si="31"/>
        <v>-1.6217354501285933E-9</v>
      </c>
      <c r="K63" s="13">
        <f t="shared" si="32"/>
        <v>0</v>
      </c>
      <c r="L63" s="13">
        <f t="shared" si="33"/>
        <v>-318503.81366385915</v>
      </c>
      <c r="M63" s="13">
        <f t="shared" si="34"/>
        <v>318503.81366385915</v>
      </c>
      <c r="N63" s="13">
        <f t="shared" si="35"/>
        <v>0</v>
      </c>
      <c r="O63" s="13">
        <f t="shared" si="36"/>
        <v>0</v>
      </c>
      <c r="P63" s="13">
        <f t="shared" si="37"/>
        <v>-1.9257957927364949E-33</v>
      </c>
      <c r="Q63" s="13">
        <f t="shared" si="38"/>
        <v>1.9257957927364949E-33</v>
      </c>
      <c r="R63" s="13">
        <f t="shared" si="39"/>
        <v>0</v>
      </c>
      <c r="S63" s="13">
        <f t="shared" si="40"/>
        <v>0</v>
      </c>
      <c r="T63" s="13">
        <f t="shared" si="41"/>
        <v>-5.048858734785164E-9</v>
      </c>
      <c r="U63" s="13">
        <f t="shared" si="42"/>
        <v>0</v>
      </c>
      <c r="V63" s="13">
        <f t="shared" si="43"/>
        <v>5.048858734785164E-9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4.909199737384479E-8</v>
      </c>
      <c r="E64" s="13">
        <f t="shared" si="26"/>
        <v>20369918.795212425</v>
      </c>
      <c r="F64" s="13">
        <f t="shared" si="27"/>
        <v>-2.2222222222222223E-2</v>
      </c>
      <c r="G64" s="13">
        <f t="shared" si="28"/>
        <v>1.0909332749743287E-9</v>
      </c>
      <c r="H64" s="13">
        <f t="shared" si="29"/>
        <v>0</v>
      </c>
      <c r="I64" s="13">
        <f t="shared" si="30"/>
        <v>2.2222222222222223E-2</v>
      </c>
      <c r="J64" s="13">
        <f t="shared" si="31"/>
        <v>-1.0909332749743287E-9</v>
      </c>
      <c r="K64" s="13">
        <f t="shared" si="32"/>
        <v>0</v>
      </c>
      <c r="L64" s="13">
        <f t="shared" si="33"/>
        <v>-452664.86211583053</v>
      </c>
      <c r="M64" s="13">
        <f t="shared" si="34"/>
        <v>452664.86211583053</v>
      </c>
      <c r="N64" s="13">
        <f t="shared" si="35"/>
        <v>0</v>
      </c>
      <c r="O64" s="13">
        <f t="shared" si="36"/>
        <v>0</v>
      </c>
      <c r="P64" s="13">
        <f t="shared" si="37"/>
        <v>-3.7041602616364633E-34</v>
      </c>
      <c r="Q64" s="13">
        <f t="shared" si="38"/>
        <v>3.7041602616364633E-34</v>
      </c>
      <c r="R64" s="13">
        <f t="shared" si="39"/>
        <v>0</v>
      </c>
      <c r="S64" s="13">
        <f t="shared" si="40"/>
        <v>0</v>
      </c>
      <c r="T64" s="13">
        <f t="shared" si="41"/>
        <v>-3.4735315246244693E-9</v>
      </c>
      <c r="U64" s="13">
        <f t="shared" si="42"/>
        <v>0</v>
      </c>
      <c r="V64" s="13">
        <f t="shared" si="43"/>
        <v>3.4735315246244693E-9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3.3774483630014054E-8</v>
      </c>
      <c r="E65" s="13">
        <f t="shared" si="26"/>
        <v>29608150.666479453</v>
      </c>
      <c r="F65" s="13">
        <f t="shared" si="27"/>
        <v>-2.1739130434782608E-2</v>
      </c>
      <c r="G65" s="13">
        <f t="shared" si="28"/>
        <v>7.3422790500030547E-10</v>
      </c>
      <c r="H65" s="13">
        <f t="shared" si="29"/>
        <v>0</v>
      </c>
      <c r="I65" s="13">
        <f t="shared" si="30"/>
        <v>2.1739130434782608E-2</v>
      </c>
      <c r="J65" s="13">
        <f t="shared" si="31"/>
        <v>-7.3422790500030547E-10</v>
      </c>
      <c r="K65" s="13">
        <f t="shared" si="32"/>
        <v>0</v>
      </c>
      <c r="L65" s="13">
        <f t="shared" si="33"/>
        <v>-643655.44927129161</v>
      </c>
      <c r="M65" s="13">
        <f t="shared" si="34"/>
        <v>643655.44927129161</v>
      </c>
      <c r="N65" s="13">
        <f t="shared" si="35"/>
        <v>0</v>
      </c>
      <c r="O65" s="13">
        <f t="shared" si="36"/>
        <v>0</v>
      </c>
      <c r="P65" s="13">
        <f t="shared" si="37"/>
        <v>-7.1282647665183135E-35</v>
      </c>
      <c r="Q65" s="13">
        <f t="shared" si="38"/>
        <v>7.1282647665183135E-35</v>
      </c>
      <c r="R65" s="13">
        <f t="shared" si="39"/>
        <v>0</v>
      </c>
      <c r="S65" s="13">
        <f t="shared" si="40"/>
        <v>0</v>
      </c>
      <c r="T65" s="13">
        <f t="shared" si="41"/>
        <v>-2.3897323736978689E-9</v>
      </c>
      <c r="U65" s="13">
        <f t="shared" si="42"/>
        <v>0</v>
      </c>
      <c r="V65" s="13">
        <f t="shared" si="43"/>
        <v>2.3897323736978689E-9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2.3236287083357448E-8</v>
      </c>
      <c r="E66" s="13">
        <f t="shared" si="26"/>
        <v>43036135.524260722</v>
      </c>
      <c r="F66" s="13">
        <f t="shared" si="27"/>
        <v>-2.1276595744680851E-2</v>
      </c>
      <c r="G66" s="13">
        <f t="shared" si="28"/>
        <v>4.9438908687994562E-10</v>
      </c>
      <c r="H66" s="13">
        <f t="shared" si="29"/>
        <v>0</v>
      </c>
      <c r="I66" s="13">
        <f t="shared" si="30"/>
        <v>2.1276595744680851E-2</v>
      </c>
      <c r="J66" s="13">
        <f t="shared" si="31"/>
        <v>-4.9438908687994562E-10</v>
      </c>
      <c r="K66" s="13">
        <f t="shared" si="32"/>
        <v>0</v>
      </c>
      <c r="L66" s="13">
        <f t="shared" si="33"/>
        <v>-915662.45796299353</v>
      </c>
      <c r="M66" s="13">
        <f t="shared" si="34"/>
        <v>915662.45796299353</v>
      </c>
      <c r="N66" s="13">
        <f t="shared" si="35"/>
        <v>0</v>
      </c>
      <c r="O66" s="13">
        <f t="shared" si="36"/>
        <v>0</v>
      </c>
      <c r="P66" s="13">
        <f t="shared" si="37"/>
        <v>-1.3724077699703873E-35</v>
      </c>
      <c r="Q66" s="13">
        <f t="shared" si="38"/>
        <v>1.372407769970387E-35</v>
      </c>
      <c r="R66" s="13">
        <f t="shared" si="39"/>
        <v>0</v>
      </c>
      <c r="S66" s="13">
        <f t="shared" si="40"/>
        <v>0</v>
      </c>
      <c r="T66" s="13">
        <f t="shared" si="41"/>
        <v>-1.6440964333044984E-9</v>
      </c>
      <c r="U66" s="13">
        <f t="shared" si="42"/>
        <v>0</v>
      </c>
      <c r="V66" s="13">
        <f t="shared" si="43"/>
        <v>1.6440964333044984E-9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1.5986181856541961E-8</v>
      </c>
      <c r="E67" s="13">
        <f t="shared" si="26"/>
        <v>62554023.779654056</v>
      </c>
      <c r="F67" s="13">
        <f t="shared" si="27"/>
        <v>-2.0833333333333332E-2</v>
      </c>
      <c r="G67" s="13">
        <f t="shared" si="28"/>
        <v>3.3304545534462414E-10</v>
      </c>
      <c r="H67" s="13">
        <f t="shared" si="29"/>
        <v>0</v>
      </c>
      <c r="I67" s="13">
        <f t="shared" si="30"/>
        <v>2.0833333333333332E-2</v>
      </c>
      <c r="J67" s="13">
        <f t="shared" si="31"/>
        <v>-3.3304545534462414E-10</v>
      </c>
      <c r="K67" s="13">
        <f t="shared" si="32"/>
        <v>0</v>
      </c>
      <c r="L67" s="13">
        <f t="shared" si="33"/>
        <v>-1303208.8287427926</v>
      </c>
      <c r="M67" s="13">
        <f t="shared" si="34"/>
        <v>1303208.8287427926</v>
      </c>
      <c r="N67" s="13">
        <f t="shared" si="35"/>
        <v>0</v>
      </c>
      <c r="O67" s="13">
        <f t="shared" si="36"/>
        <v>0</v>
      </c>
      <c r="P67" s="13">
        <f t="shared" si="37"/>
        <v>-2.6434990626953044E-36</v>
      </c>
      <c r="Q67" s="13">
        <f t="shared" si="38"/>
        <v>2.6434990626953037E-36</v>
      </c>
      <c r="R67" s="13">
        <f t="shared" si="39"/>
        <v>0</v>
      </c>
      <c r="S67" s="13">
        <f t="shared" si="40"/>
        <v>0</v>
      </c>
      <c r="T67" s="13">
        <f t="shared" si="41"/>
        <v>-1.1311112084630571E-9</v>
      </c>
      <c r="U67" s="13">
        <f t="shared" si="42"/>
        <v>0</v>
      </c>
      <c r="V67" s="13">
        <f t="shared" si="43"/>
        <v>1.1311112084630571E-9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1.0998229167751587E-8</v>
      </c>
      <c r="E68" s="13">
        <f t="shared" si="26"/>
        <v>90923728.242738008</v>
      </c>
      <c r="F68" s="13">
        <f t="shared" si="27"/>
        <v>-2.0408163265306121E-2</v>
      </c>
      <c r="G68" s="13">
        <f t="shared" si="28"/>
        <v>2.2445365648472626E-10</v>
      </c>
      <c r="H68" s="13">
        <f t="shared" si="29"/>
        <v>0</v>
      </c>
      <c r="I68" s="13">
        <f t="shared" si="30"/>
        <v>2.0408163265306121E-2</v>
      </c>
      <c r="J68" s="13">
        <f t="shared" si="31"/>
        <v>-2.2445365648472626E-10</v>
      </c>
      <c r="K68" s="13">
        <f t="shared" si="32"/>
        <v>0</v>
      </c>
      <c r="L68" s="13">
        <f t="shared" si="33"/>
        <v>-1855586.2906681225</v>
      </c>
      <c r="M68" s="13">
        <f t="shared" si="34"/>
        <v>1855586.2906681225</v>
      </c>
      <c r="N68" s="13">
        <f t="shared" si="35"/>
        <v>0</v>
      </c>
      <c r="O68" s="13">
        <f t="shared" si="36"/>
        <v>0</v>
      </c>
      <c r="P68" s="13">
        <f t="shared" si="37"/>
        <v>-5.0940557088287327E-37</v>
      </c>
      <c r="Q68" s="13">
        <f t="shared" si="38"/>
        <v>5.0940557088287319E-37</v>
      </c>
      <c r="R68" s="13">
        <f t="shared" si="39"/>
        <v>0</v>
      </c>
      <c r="S68" s="13">
        <f t="shared" si="40"/>
        <v>0</v>
      </c>
      <c r="T68" s="13">
        <f t="shared" si="41"/>
        <v>-7.7818583940664417E-10</v>
      </c>
      <c r="U68" s="13">
        <f t="shared" si="42"/>
        <v>0</v>
      </c>
      <c r="V68" s="13">
        <f t="shared" si="43"/>
        <v>7.7818583940664417E-10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7.5666000744812588E-9</v>
      </c>
      <c r="E69" s="13">
        <f t="shared" si="26"/>
        <v>132159753.41059063</v>
      </c>
      <c r="F69" s="13">
        <f t="shared" si="27"/>
        <v>-0.02</v>
      </c>
      <c r="G69" s="13">
        <f t="shared" si="28"/>
        <v>1.5133200148962521E-10</v>
      </c>
      <c r="H69" s="13">
        <f t="shared" si="29"/>
        <v>0</v>
      </c>
      <c r="I69" s="13">
        <f t="shared" si="30"/>
        <v>0.02</v>
      </c>
      <c r="J69" s="13">
        <f t="shared" si="31"/>
        <v>-1.5133200148962521E-10</v>
      </c>
      <c r="K69" s="13">
        <f t="shared" si="32"/>
        <v>0</v>
      </c>
      <c r="L69" s="13">
        <f t="shared" si="33"/>
        <v>-2643195.068211813</v>
      </c>
      <c r="M69" s="13">
        <f t="shared" si="34"/>
        <v>2643195.068211813</v>
      </c>
      <c r="N69" s="13">
        <f t="shared" si="35"/>
        <v>0</v>
      </c>
      <c r="O69" s="13">
        <f t="shared" si="36"/>
        <v>0</v>
      </c>
      <c r="P69" s="13">
        <f t="shared" si="37"/>
        <v>-9.8203990999970374E-38</v>
      </c>
      <c r="Q69" s="13">
        <f t="shared" si="38"/>
        <v>9.8203990999970353E-38</v>
      </c>
      <c r="R69" s="13">
        <f t="shared" si="39"/>
        <v>0</v>
      </c>
      <c r="S69" s="13">
        <f t="shared" si="40"/>
        <v>0</v>
      </c>
      <c r="T69" s="13">
        <f t="shared" si="41"/>
        <v>-5.35379010639812E-10</v>
      </c>
      <c r="U69" s="13">
        <f t="shared" si="42"/>
        <v>0</v>
      </c>
      <c r="V69" s="13">
        <f t="shared" si="43"/>
        <v>5.35379010639812E-10</v>
      </c>
      <c r="W69" s="13">
        <f t="shared" si="44"/>
        <v>0</v>
      </c>
      <c r="X69" s="53"/>
    </row>
  </sheetData>
  <conditionalFormatting sqref="B11">
    <cfRule type="cellIs" dxfId="29" priority="4" operator="equal">
      <formula>"---"</formula>
    </cfRule>
    <cfRule type="expression" dxfId="28" priority="5">
      <formula>IF(Leiterort_x1&lt;$C$6,TRUE,FALSE)</formula>
    </cfRule>
    <cfRule type="expression" dxfId="27" priority="6">
      <formula>IF(Leiterort_x1&gt;$C$6,TRUE,FALSE)</formula>
    </cfRule>
  </conditionalFormatting>
  <conditionalFormatting sqref="F11">
    <cfRule type="cellIs" dxfId="26" priority="1" operator="equal">
      <formula>"---"</formula>
    </cfRule>
    <cfRule type="expression" dxfId="25" priority="2">
      <formula>IF(Leiterort_x1&lt;$C$6,TRUE,FALSE)</formula>
    </cfRule>
    <cfRule type="expression" dxfId="24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19"/>
  <sheetViews>
    <sheetView zoomScaleNormal="100" workbookViewId="0">
      <selection activeCell="B9" sqref="B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8">
        <v>0.85089999999999999</v>
      </c>
      <c r="C2" s="9"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9">
        <v>0.85089999999999999</v>
      </c>
      <c r="H2" s="31" t="s">
        <v>81</v>
      </c>
      <c r="I2" s="31"/>
      <c r="J2" s="31"/>
    </row>
    <row r="3" spans="1:24">
      <c r="A3" s="4" t="s">
        <v>66</v>
      </c>
      <c r="B3" s="10">
        <v>999</v>
      </c>
      <c r="E3" s="4" t="s">
        <v>68</v>
      </c>
      <c r="F3" s="9">
        <v>999</v>
      </c>
      <c r="H3" s="31" t="s">
        <v>82</v>
      </c>
      <c r="I3" s="31"/>
      <c r="J3" s="31"/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  <c r="H4" s="31" t="s">
        <v>91</v>
      </c>
      <c r="I4" s="31"/>
      <c r="J4" s="31"/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9">
        <v>1</v>
      </c>
      <c r="E7" s="4" t="s">
        <v>8</v>
      </c>
      <c r="F7" s="9">
        <v>-1</v>
      </c>
      <c r="H7" s="31" t="s">
        <v>95</v>
      </c>
      <c r="I7" s="30"/>
    </row>
    <row r="8" spans="1:24">
      <c r="A8" s="4" t="s">
        <v>64</v>
      </c>
      <c r="B8" s="9">
        <v>2.5</v>
      </c>
      <c r="E8" s="4" t="s">
        <v>70</v>
      </c>
      <c r="F8" s="6">
        <f>-Leiterort_x1</f>
        <v>-2.5</v>
      </c>
      <c r="G8" s="67" t="s">
        <v>96</v>
      </c>
      <c r="H8" s="68">
        <f>(KoorK_a*SINH(Leiter_u1))/(COSH(Leiter_u1)-COS(Leiter_v1))</f>
        <v>2.5</v>
      </c>
      <c r="I8" s="68">
        <f>(KoorK_a*SINH(Leiter_u2))/(COSH(Leiter_u2)-COS(Leiter_v2))</f>
        <v>-2.4999999999999996</v>
      </c>
      <c r="J8" s="69" t="s">
        <v>97</v>
      </c>
    </row>
    <row r="9" spans="1:24">
      <c r="A9" s="4" t="s">
        <v>65</v>
      </c>
      <c r="B9" s="9">
        <v>0.1</v>
      </c>
      <c r="E9" s="4" t="s">
        <v>71</v>
      </c>
      <c r="F9" s="6">
        <f>-Leiterort_y1</f>
        <v>-0.1</v>
      </c>
      <c r="G9" s="67" t="s">
        <v>98</v>
      </c>
      <c r="H9" s="68">
        <f>(-KoorK_a*SIN(Leiter_v1))/(COSH(Leiter_u1)-COS(Leiter_v1))</f>
        <v>0.1</v>
      </c>
      <c r="I9" s="68">
        <f>(-KoorK_a*SIN(Leiter_v2))/(COSH(Leiter_u2)-COS(Leiter_v2))</f>
        <v>-9.999999999999995E-2</v>
      </c>
      <c r="J9" s="69" t="s">
        <v>99</v>
      </c>
    </row>
    <row r="10" spans="1:24">
      <c r="A10" s="4" t="s">
        <v>6</v>
      </c>
      <c r="B10" s="12">
        <f>ATANH(2*KoorK_a*Leiterort_x1/(Leiterort_x1*Leiterort_x1+Leiterort_y1*Leiterort_y1+KoorK_a*KoorK_a))</f>
        <v>0.8454592233633178</v>
      </c>
      <c r="C10" s="1"/>
      <c r="E10" s="4" t="s">
        <v>9</v>
      </c>
      <c r="F10" s="12">
        <f>ATANH(2*KoorK_a*Leiterort_x2/(Leiterort_x2*Leiterort_x2+Leiterort_y2*Leiterort_y2+KoorK_a*KoorK_a))</f>
        <v>-0.84545922336331791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-3.8002886380052052E-2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3.8002886380052052E-2</v>
      </c>
      <c r="G11" s="1"/>
    </row>
    <row r="12" spans="1:24">
      <c r="B12">
        <f>ATAN(-2*KoorK_a*Leiterort_y1/(Leiterort_x1*Leiterort_x1+Leiterort_y1*Leiterort_y1-KoorK_a*KoorK_a))</f>
        <v>-3.8002886380052052E-2</v>
      </c>
    </row>
    <row r="13" spans="1:24">
      <c r="A13" s="4" t="s">
        <v>24</v>
      </c>
      <c r="B13" s="12">
        <f>KoorK_a/(COSH(Leiter_u1) -COS(Leiter_v1))</f>
        <v>2.6320125629107731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-0.995478485828868</v>
      </c>
      <c r="C14" s="4" t="s">
        <v>45</v>
      </c>
      <c r="D14" s="12">
        <f>-SINH(Leiter_u1)*SIN(Leiter_v1)/(COSH(Leiter_u1)-COS(Leiter_v1))</f>
        <v>9.4987284685184664E-2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-9.4987284685184664E-2</v>
      </c>
      <c r="C15" s="4" t="s">
        <v>46</v>
      </c>
      <c r="D15" s="12">
        <f>(1-COSH(Leiter_u1)*COS(Leiter_v1))/(COSH(Leiter_u1)-COS(Leiter_v1))</f>
        <v>-0.995478485828868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L16" s="5"/>
      <c r="T16" s="20">
        <f>SUM(T20:T219)</f>
        <v>0.80185670824533117</v>
      </c>
      <c r="U16" s="20">
        <f t="shared" ref="U16:W16" si="0">SUM(U20:U219)</f>
        <v>-3.2121783438098413E-3</v>
      </c>
      <c r="V16" s="20">
        <f t="shared" si="0"/>
        <v>-0.79792598567698036</v>
      </c>
      <c r="W16" s="20">
        <f t="shared" si="0"/>
        <v>-7.2968536988916241E-2</v>
      </c>
      <c r="X16" s="54">
        <f>SQRT(V16*V16+W16*W16)</f>
        <v>0.80125544366879875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0.99927797721627531</v>
      </c>
      <c r="C20" s="13">
        <f t="shared" ref="C20:C51" si="2">SIN($A20*Leiter_v1)</f>
        <v>-3.799373962311519E-2</v>
      </c>
      <c r="D20" s="13">
        <f t="shared" ref="D20:D51" si="3">EXP(-$A20*Leiter_u1)</f>
        <v>0.4293601407228686</v>
      </c>
      <c r="E20" s="13">
        <f t="shared" ref="E20:E51" si="4">EXP($A20*Leiter_u1)</f>
        <v>2.3290471218786282</v>
      </c>
      <c r="F20" s="13">
        <f t="shared" ref="F20:F51" si="5">-Strom_1/$A20</f>
        <v>-1</v>
      </c>
      <c r="G20" s="13">
        <f t="shared" ref="G20:G51" si="6">Strom_1/$A20*COS($A20*Leiter_v1)/EXP($A20*Leiter_u1)</f>
        <v>0.42905013291884347</v>
      </c>
      <c r="H20" s="13">
        <f t="shared" ref="H20:H51" si="7">Strom_1/$A20*SIN($A20*Leiter_v1)/EXP($A20*Leiter_u1)</f>
        <v>-1.6312997391168767E-2</v>
      </c>
      <c r="I20" s="13">
        <f t="shared" ref="I20:I51" si="8">-Strom_2/$A20</f>
        <v>1</v>
      </c>
      <c r="J20" s="13">
        <f t="shared" ref="J20:J51" si="9">Strom_2/$A20*COS($A20*Leiter_v2)/EXP(-$A20*Leiter_u2)</f>
        <v>-0.42905013291884342</v>
      </c>
      <c r="K20" s="13">
        <f t="shared" ref="K20:K51" si="10">Strom_2/$A20*SIN($A20*Leiter_v2)/EXP(-$A20*Leiter_u2)</f>
        <v>-1.6312997391168767E-2</v>
      </c>
      <c r="L20" s="13">
        <f t="shared" ref="L20:L51" si="11">F20+G20+I20+J20*EXP(-2*$A20*Leiter_u2)</f>
        <v>-1.8983153638734203</v>
      </c>
      <c r="M20" s="13">
        <f t="shared" ref="M20:M51" si="12">F20+G20*EXP(2*$A20*Leiter_u1)+I20+J20</f>
        <v>1.8983153638734203</v>
      </c>
      <c r="N20" s="13">
        <f t="shared" ref="N20:N51" si="13">H20+K20*EXP(-2*$A20*Leiter_u2)</f>
        <v>-0.10480220730979123</v>
      </c>
      <c r="O20" s="13">
        <f t="shared" ref="O20:O51" si="14">H20*EXP(2*$A20*Leiter_u1)+K20</f>
        <v>-0.1048022073097912</v>
      </c>
      <c r="P20" s="13">
        <f>(L20*EXP($A20*(Körper_u1+Körper_u2))+((Perm_mü1-1)/(Perm_mü1+1))*M20*EXP(-$A20*(Körper_u1-Körper_u2)))/((Perm_mü2+1)/(Perm_mü2-1)*EXP($A20*(Körper_u1-Körper_u2))-(((Perm_mü1-1)/(Perm_mü1+1))*EXP(-$A20*(Körper_u1-Körper_u2))))</f>
        <v>-0.22588893180294606</v>
      </c>
      <c r="Q20" s="13">
        <f>(M20+P20)*((Perm_mü1-1)/(Perm_mü1+1)*EXP(-2*$A20*Körper_u1))</f>
        <v>0.22588893180294606</v>
      </c>
      <c r="R20" s="13">
        <f>(N20*EXP($A20*(Körper_u1+Körper_u2))+((Perm_mü1-1)/(Perm_mü1+1))*O20*EXP(-$A20*(Körper_u1-Körper_u2)))/((Perm_mü2+1)/(Perm_mü2-1)*EXP($A20*(Körper_u1-Körper_u2))-(((Perm_mü1-1)/(Perm_mü1+1))*EXP(-$A20*(Körper_u1-Körper_u2))))</f>
        <v>-1.6365741403469559E-2</v>
      </c>
      <c r="S20" s="13">
        <f t="shared" ref="S20:S51" si="15">(O20+R20)*((Perm_mü1-1)/(Perm_mü1+1)*EXP(-2*$A20*Körper_u1))</f>
        <v>-1.6365741403469553E-2</v>
      </c>
      <c r="T20" s="13">
        <f>Strom_1/Metric_h*$A20*((-(I20+J20+P20)*$B20-(K20+R20)*$C20)*$D20+((Q20*$B20+S20*$C20)*$E20))</f>
        <v>0.14384155095610651</v>
      </c>
      <c r="U20" s="13">
        <f t="shared" ref="U20:U51" si="16">Strom_1/Metric_h*$A20*((-(I20+J20+P20)*$C20+(K20+R20)*$B20)*$D20+((-Q20*$C20+S20*$B20)*$E20))</f>
        <v>-1.0065365274863807E-2</v>
      </c>
      <c r="V20" s="13">
        <f t="shared" ref="V20:V51" si="17">KoorK_xu*T20-KoorK_xv*U20</f>
        <v>-0.14223508762823703</v>
      </c>
      <c r="W20" s="13">
        <f t="shared" ref="W20:W51" si="18">KoorK_yu*T20+KoorK_yv*U20</f>
        <v>-3.6432637670902948E-3</v>
      </c>
      <c r="X20" s="53"/>
    </row>
    <row r="21" spans="1:24">
      <c r="A21" s="1">
        <v>2</v>
      </c>
      <c r="B21" s="13">
        <f t="shared" si="1"/>
        <v>0.99711295149890189</v>
      </c>
      <c r="C21" s="13">
        <f t="shared" si="2"/>
        <v>-7.5932614554936786E-2</v>
      </c>
      <c r="D21" s="13">
        <f t="shared" si="3"/>
        <v>0.18435013044156154</v>
      </c>
      <c r="E21" s="13">
        <f t="shared" si="4"/>
        <v>5.4244604959311227</v>
      </c>
      <c r="F21" s="13">
        <f t="shared" si="5"/>
        <v>-0.5</v>
      </c>
      <c r="G21" s="13">
        <f t="shared" si="6"/>
        <v>9.1908951336896486E-2</v>
      </c>
      <c r="H21" s="13">
        <f t="shared" si="7"/>
        <v>-6.9990936989857049E-3</v>
      </c>
      <c r="I21" s="13">
        <f t="shared" si="8"/>
        <v>0.5</v>
      </c>
      <c r="J21" s="13">
        <f t="shared" si="9"/>
        <v>-9.1908951336896472E-2</v>
      </c>
      <c r="K21" s="13">
        <f t="shared" si="10"/>
        <v>-6.999093698985704E-3</v>
      </c>
      <c r="L21" s="13">
        <f t="shared" si="11"/>
        <v>-2.6124909563566434</v>
      </c>
      <c r="M21" s="13">
        <f t="shared" si="12"/>
        <v>2.6124909563566425</v>
      </c>
      <c r="N21" s="13">
        <f t="shared" si="13"/>
        <v>-0.21294582770199535</v>
      </c>
      <c r="O21" s="13">
        <f t="shared" si="14"/>
        <v>-0.21294582770199527</v>
      </c>
      <c r="P21" s="13">
        <f t="shared" ref="P21:P51" si="19">(L21*EXP($A21*(Körper_u1+Körper_u2))+((Perm_mü1-1)/(Perm_mü1+1))*M21*EXP(-$A21*(Körper_u1-Körper_u2)))/((Perm_mü2+1)/(Perm_mü2-1)*EXP($A21*(Körper_u1-Körper_u2))-(((Perm_mü1-1)/(Perm_mü1+1))*EXP(-$A21*(Körper_u1-Körper_u2))))</f>
        <v>-4.689786731657225E-2</v>
      </c>
      <c r="Q21" s="13">
        <f t="shared" ref="Q21:Q51" si="20">(M21+P21)*((Perm_mü1-1)/(Perm_mü1+1)*EXP(-2*$A21*Körper_u1))</f>
        <v>4.6897867316572223E-2</v>
      </c>
      <c r="R21" s="13">
        <f t="shared" ref="R21:R51" si="21">(N21*EXP($A21*(Körper_u1+Körper_u2))+((Perm_mü1-1)/(Perm_mü1+1))*O21*EXP(-$A21*(Körper_u1-Körper_u2)))/((Perm_mü2+1)/(Perm_mü2-1)*EXP($A21*(Körper_u1-Körper_u2))-(((Perm_mü1-1)/(Perm_mü1+1))*EXP(-$A21*(Körper_u1-Körper_u2))))</f>
        <v>-3.9650312141983205E-3</v>
      </c>
      <c r="S21" s="13">
        <f t="shared" si="15"/>
        <v>-3.9650312141983187E-3</v>
      </c>
      <c r="T21" s="13">
        <f t="shared" ref="T21:T51" si="22">Strom_1/Metric_h*$A21*((-(I21+J21+P21)*$B21-(K21+R21)*$C21)*$D21+((Q21*$B21+S21*$C21)*$E21))</f>
        <v>0.14342416010535325</v>
      </c>
      <c r="U21" s="13">
        <f t="shared" si="16"/>
        <v>6.926353754971408E-4</v>
      </c>
      <c r="V21" s="13">
        <f t="shared" si="17"/>
        <v>-0.14284145728654957</v>
      </c>
      <c r="W21" s="13">
        <f t="shared" si="18"/>
        <v>-1.4312975141492098E-2</v>
      </c>
      <c r="X21" s="53"/>
    </row>
    <row r="22" spans="1:24">
      <c r="A22" s="1">
        <v>3</v>
      </c>
      <c r="B22" s="13">
        <f t="shared" si="1"/>
        <v>0.99350804924367009</v>
      </c>
      <c r="C22" s="13">
        <f t="shared" si="2"/>
        <v>-0.1137618393312855</v>
      </c>
      <c r="D22" s="13">
        <f t="shared" si="3"/>
        <v>7.9152597948668066E-2</v>
      </c>
      <c r="E22" s="13">
        <f t="shared" si="4"/>
        <v>12.633824105792694</v>
      </c>
      <c r="F22" s="13">
        <f t="shared" si="5"/>
        <v>-0.33333333333333331</v>
      </c>
      <c r="G22" s="13">
        <f t="shared" si="6"/>
        <v>2.6212914393516577E-2</v>
      </c>
      <c r="H22" s="13">
        <f t="shared" si="7"/>
        <v>-3.0015150434967381E-3</v>
      </c>
      <c r="I22" s="13">
        <f t="shared" si="8"/>
        <v>0.33333333333333331</v>
      </c>
      <c r="J22" s="13">
        <f t="shared" si="9"/>
        <v>-2.6212914393516567E-2</v>
      </c>
      <c r="K22" s="13">
        <f t="shared" si="10"/>
        <v>-3.0015150434967368E-3</v>
      </c>
      <c r="L22" s="13">
        <f t="shared" si="11"/>
        <v>-4.1577223995510701</v>
      </c>
      <c r="M22" s="13">
        <f t="shared" si="12"/>
        <v>4.1577223995510684</v>
      </c>
      <c r="N22" s="13">
        <f t="shared" si="13"/>
        <v>-0.48208387106446698</v>
      </c>
      <c r="O22" s="13">
        <f t="shared" si="14"/>
        <v>-0.48208387106446676</v>
      </c>
      <c r="P22" s="13">
        <f t="shared" si="19"/>
        <v>-1.0260419506969074E-2</v>
      </c>
      <c r="Q22" s="13">
        <f t="shared" si="20"/>
        <v>1.0260419506969069E-2</v>
      </c>
      <c r="R22" s="13">
        <f t="shared" si="21"/>
        <v>-1.1955866017856847E-3</v>
      </c>
      <c r="S22" s="13">
        <f t="shared" si="15"/>
        <v>-1.195586601785684E-3</v>
      </c>
      <c r="T22" s="13">
        <f t="shared" si="22"/>
        <v>0.1220997108452456</v>
      </c>
      <c r="U22" s="13">
        <f t="shared" si="16"/>
        <v>2.3742530729303837E-3</v>
      </c>
      <c r="V22" s="13">
        <f t="shared" si="17"/>
        <v>-0.12177315912492082</v>
      </c>
      <c r="W22" s="13">
        <f t="shared" si="18"/>
        <v>-1.3961437848051348E-2</v>
      </c>
      <c r="X22" s="53"/>
    </row>
    <row r="23" spans="1:24">
      <c r="A23" s="1">
        <v>4</v>
      </c>
      <c r="B23" s="13">
        <f t="shared" si="1"/>
        <v>0.98846847609370281</v>
      </c>
      <c r="C23" s="13">
        <f t="shared" si="2"/>
        <v>-0.151426786827803</v>
      </c>
      <c r="D23" s="13">
        <f t="shared" si="3"/>
        <v>3.3984970593820753E-2</v>
      </c>
      <c r="E23" s="13">
        <f t="shared" si="4"/>
        <v>29.424771671917316</v>
      </c>
      <c r="F23" s="13">
        <f t="shared" si="5"/>
        <v>-0.25</v>
      </c>
      <c r="G23" s="13">
        <f t="shared" si="6"/>
        <v>8.3982680232408263E-3</v>
      </c>
      <c r="H23" s="13">
        <f t="shared" si="7"/>
        <v>-1.2865587243649124E-3</v>
      </c>
      <c r="I23" s="13">
        <f t="shared" si="8"/>
        <v>0.25</v>
      </c>
      <c r="J23" s="13">
        <f t="shared" si="9"/>
        <v>-8.3982680232408229E-3</v>
      </c>
      <c r="K23" s="13">
        <f t="shared" si="10"/>
        <v>-1.2865587243649117E-3</v>
      </c>
      <c r="L23" s="13">
        <f t="shared" si="11"/>
        <v>-7.2629665354630797</v>
      </c>
      <c r="M23" s="13">
        <f t="shared" si="12"/>
        <v>7.2629665354630761</v>
      </c>
      <c r="N23" s="13">
        <f t="shared" si="13"/>
        <v>-1.1152112155794154</v>
      </c>
      <c r="O23" s="13">
        <f t="shared" si="14"/>
        <v>-1.1152112155794149</v>
      </c>
      <c r="P23" s="13">
        <f t="shared" si="19"/>
        <v>-2.4309092856325183E-3</v>
      </c>
      <c r="Q23" s="13">
        <f t="shared" si="20"/>
        <v>2.430909285632517E-3</v>
      </c>
      <c r="R23" s="13">
        <f t="shared" si="21"/>
        <v>-3.735103591278122E-4</v>
      </c>
      <c r="S23" s="13">
        <f t="shared" si="15"/>
        <v>-3.7351035912781198E-4</v>
      </c>
      <c r="T23" s="13">
        <f t="shared" si="22"/>
        <v>9.7758403719432493E-2</v>
      </c>
      <c r="U23" s="13">
        <f t="shared" si="16"/>
        <v>1.7366805628012197E-3</v>
      </c>
      <c r="V23" s="13">
        <f t="shared" si="17"/>
        <v>-9.7481350282693863E-2</v>
      </c>
      <c r="W23" s="13">
        <f t="shared" si="18"/>
        <v>-1.1014633461492734E-2</v>
      </c>
      <c r="X23" s="53"/>
    </row>
    <row r="24" spans="1:24">
      <c r="A24" s="1">
        <v>5</v>
      </c>
      <c r="B24" s="13">
        <f t="shared" si="1"/>
        <v>0.98200150942226905</v>
      </c>
      <c r="C24" s="13">
        <f t="shared" si="2"/>
        <v>-0.18887306714400873</v>
      </c>
      <c r="D24" s="13">
        <f t="shared" si="3"/>
        <v>1.4591791756625427E-2</v>
      </c>
      <c r="E24" s="13">
        <f t="shared" si="4"/>
        <v>68.53167977441484</v>
      </c>
      <c r="F24" s="13">
        <f t="shared" si="5"/>
        <v>-0.2</v>
      </c>
      <c r="G24" s="13">
        <f t="shared" si="6"/>
        <v>2.8658323060363187E-3</v>
      </c>
      <c r="H24" s="13">
        <f t="shared" si="7"/>
        <v>-5.511992928401015E-4</v>
      </c>
      <c r="I24" s="13">
        <f t="shared" si="8"/>
        <v>0.2</v>
      </c>
      <c r="J24" s="13">
        <f t="shared" si="9"/>
        <v>-2.8658323060363187E-3</v>
      </c>
      <c r="K24" s="13">
        <f t="shared" si="10"/>
        <v>-5.511992928401015E-4</v>
      </c>
      <c r="L24" s="13">
        <f t="shared" si="11"/>
        <v>-13.456776764037757</v>
      </c>
      <c r="M24" s="13">
        <f t="shared" si="12"/>
        <v>13.456776764037757</v>
      </c>
      <c r="N24" s="13">
        <f t="shared" si="13"/>
        <v>-2.5893089103977918</v>
      </c>
      <c r="O24" s="13">
        <f t="shared" si="14"/>
        <v>-2.5893089103977918</v>
      </c>
      <c r="P24" s="13">
        <f t="shared" si="19"/>
        <v>-6.0973180418446584E-4</v>
      </c>
      <c r="Q24" s="13">
        <f t="shared" si="20"/>
        <v>6.0973180418446562E-4</v>
      </c>
      <c r="R24" s="13">
        <f t="shared" si="21"/>
        <v>-1.1733322955544752E-4</v>
      </c>
      <c r="S24" s="13">
        <f t="shared" si="15"/>
        <v>-1.1733322955544747E-4</v>
      </c>
      <c r="T24" s="13">
        <f t="shared" si="22"/>
        <v>7.5483538782833565E-2</v>
      </c>
      <c r="U24" s="13">
        <f t="shared" si="16"/>
        <v>1.0029663685242594E-3</v>
      </c>
      <c r="V24" s="13">
        <f t="shared" si="17"/>
        <v>-7.5237507944516474E-2</v>
      </c>
      <c r="W24" s="13">
        <f t="shared" si="18"/>
        <v>-8.1684078292859983E-3</v>
      </c>
      <c r="X24" s="53"/>
    </row>
    <row r="25" spans="1:24">
      <c r="A25" s="1">
        <v>6</v>
      </c>
      <c r="B25" s="13">
        <f t="shared" si="1"/>
        <v>0.97411648782392557</v>
      </c>
      <c r="C25" s="13">
        <f t="shared" si="2"/>
        <v>-0.22604660614479455</v>
      </c>
      <c r="D25" s="13">
        <f t="shared" si="3"/>
        <v>6.265133762023492E-3</v>
      </c>
      <c r="E25" s="13">
        <f t="shared" si="4"/>
        <v>159.61351153610858</v>
      </c>
      <c r="F25" s="13">
        <f t="shared" si="5"/>
        <v>-0.16666666666666666</v>
      </c>
      <c r="G25" s="13">
        <f t="shared" si="6"/>
        <v>1.017161682668237E-3</v>
      </c>
      <c r="H25" s="13">
        <f t="shared" si="7"/>
        <v>-2.3603537065809655E-4</v>
      </c>
      <c r="I25" s="13">
        <f t="shared" si="8"/>
        <v>0.16666666666666666</v>
      </c>
      <c r="J25" s="13">
        <f t="shared" si="9"/>
        <v>-1.0171616826682361E-3</v>
      </c>
      <c r="K25" s="13">
        <f t="shared" si="10"/>
        <v>-2.3603537065809634E-4</v>
      </c>
      <c r="L25" s="13">
        <f t="shared" si="11"/>
        <v>-25.912675049450307</v>
      </c>
      <c r="M25" s="13">
        <f t="shared" si="12"/>
        <v>25.912675049450286</v>
      </c>
      <c r="N25" s="13">
        <f t="shared" si="13"/>
        <v>-6.0135847983023902</v>
      </c>
      <c r="O25" s="13">
        <f t="shared" si="14"/>
        <v>-6.0135847983023849</v>
      </c>
      <c r="P25" s="13">
        <f t="shared" si="19"/>
        <v>-1.5890752102854468E-4</v>
      </c>
      <c r="Q25" s="13">
        <f t="shared" si="20"/>
        <v>1.5890752102854454E-4</v>
      </c>
      <c r="R25" s="13">
        <f t="shared" si="21"/>
        <v>-3.687830652181098E-5</v>
      </c>
      <c r="S25" s="13">
        <f t="shared" si="15"/>
        <v>-3.6878306521810939E-5</v>
      </c>
      <c r="T25" s="13">
        <f t="shared" si="22"/>
        <v>5.7053266237531049E-2</v>
      </c>
      <c r="U25" s="13">
        <f t="shared" si="16"/>
        <v>5.2929181906943823E-4</v>
      </c>
      <c r="V25" s="13">
        <f t="shared" si="17"/>
        <v>-5.6845575078428176E-2</v>
      </c>
      <c r="W25" s="13">
        <f t="shared" si="18"/>
        <v>-5.9462334609328479E-3</v>
      </c>
      <c r="X25" s="53"/>
    </row>
    <row r="26" spans="1:24">
      <c r="A26" s="1">
        <v>7</v>
      </c>
      <c r="B26" s="13">
        <f t="shared" si="1"/>
        <v>0.96482479762916062</v>
      </c>
      <c r="C26" s="13">
        <f t="shared" si="2"/>
        <v>-0.26289372354594009</v>
      </c>
      <c r="D26" s="13">
        <f t="shared" si="3"/>
        <v>2.6899987137100011E-3</v>
      </c>
      <c r="E26" s="13">
        <f t="shared" si="4"/>
        <v>371.74738965611505</v>
      </c>
      <c r="F26" s="13">
        <f t="shared" si="5"/>
        <v>-0.14285714285714285</v>
      </c>
      <c r="G26" s="13">
        <f t="shared" si="6"/>
        <v>3.7076820922542198E-4</v>
      </c>
      <c r="H26" s="13">
        <f t="shared" si="7"/>
        <v>-1.0102625402585877E-4</v>
      </c>
      <c r="I26" s="13">
        <f t="shared" si="8"/>
        <v>0.14285714285714285</v>
      </c>
      <c r="J26" s="13">
        <f t="shared" si="9"/>
        <v>-3.7076820922542171E-4</v>
      </c>
      <c r="K26" s="13">
        <f t="shared" si="10"/>
        <v>-1.010262540258587E-4</v>
      </c>
      <c r="L26" s="13">
        <f t="shared" si="11"/>
        <v>-51.238357802380804</v>
      </c>
      <c r="M26" s="13">
        <f t="shared" si="12"/>
        <v>51.238357802380754</v>
      </c>
      <c r="N26" s="13">
        <f t="shared" si="13"/>
        <v>-13.961537524136833</v>
      </c>
      <c r="O26" s="13">
        <f t="shared" si="14"/>
        <v>-13.961537524136819</v>
      </c>
      <c r="P26" s="13">
        <f t="shared" si="19"/>
        <v>-4.252527162569007E-5</v>
      </c>
      <c r="Q26" s="13">
        <f t="shared" si="20"/>
        <v>4.2525271625690023E-5</v>
      </c>
      <c r="R26" s="13">
        <f t="shared" si="21"/>
        <v>-1.1587396366808457E-5</v>
      </c>
      <c r="S26" s="13">
        <f t="shared" si="15"/>
        <v>-1.1587396366808445E-5</v>
      </c>
      <c r="T26" s="13">
        <f t="shared" si="22"/>
        <v>4.2593540434877841E-2</v>
      </c>
      <c r="U26" s="13">
        <f t="shared" si="16"/>
        <v>2.6695260664823055E-4</v>
      </c>
      <c r="V26" s="13">
        <f t="shared" si="17"/>
        <v>-4.2426310241448002E-2</v>
      </c>
      <c r="W26" s="13">
        <f t="shared" si="18"/>
        <v>-4.3115903276919158E-3</v>
      </c>
      <c r="X26" s="53"/>
    </row>
    <row r="27" spans="1:24">
      <c r="A27" s="1">
        <v>8</v>
      </c>
      <c r="B27" s="13">
        <f t="shared" si="1"/>
        <v>0.95413985646201427</v>
      </c>
      <c r="C27" s="13">
        <f t="shared" si="2"/>
        <v>-0.29936121043088881</v>
      </c>
      <c r="D27" s="13">
        <f t="shared" si="3"/>
        <v>1.1549782262628614E-3</v>
      </c>
      <c r="E27" s="13">
        <f t="shared" si="4"/>
        <v>865.81718794446783</v>
      </c>
      <c r="F27" s="13">
        <f t="shared" si="5"/>
        <v>-0.125</v>
      </c>
      <c r="G27" s="13">
        <f t="shared" si="6"/>
        <v>1.3775134487789981E-4</v>
      </c>
      <c r="H27" s="13">
        <f t="shared" si="7"/>
        <v>-4.3219459979421395E-5</v>
      </c>
      <c r="I27" s="13">
        <f t="shared" si="8"/>
        <v>0.125</v>
      </c>
      <c r="J27" s="13">
        <f t="shared" si="9"/>
        <v>-1.3775134487789968E-4</v>
      </c>
      <c r="K27" s="13">
        <f t="shared" si="10"/>
        <v>-4.3219459979421361E-5</v>
      </c>
      <c r="L27" s="13">
        <f t="shared" si="11"/>
        <v>-103.26369817711515</v>
      </c>
      <c r="M27" s="13">
        <f t="shared" si="12"/>
        <v>103.26369817711505</v>
      </c>
      <c r="N27" s="13">
        <f t="shared" si="13"/>
        <v>-32.399053393825547</v>
      </c>
      <c r="O27" s="13">
        <f t="shared" si="14"/>
        <v>-32.399053393825511</v>
      </c>
      <c r="P27" s="13">
        <f t="shared" si="19"/>
        <v>-1.1598912383700563E-5</v>
      </c>
      <c r="Q27" s="13">
        <f t="shared" si="20"/>
        <v>1.1598912383700551E-5</v>
      </c>
      <c r="R27" s="13">
        <f t="shared" si="21"/>
        <v>-3.6391672260858884E-6</v>
      </c>
      <c r="S27" s="13">
        <f t="shared" si="15"/>
        <v>-3.6391672260858834E-6</v>
      </c>
      <c r="T27" s="13">
        <f t="shared" si="22"/>
        <v>3.1573180146750798E-2</v>
      </c>
      <c r="U27" s="13">
        <f t="shared" si="16"/>
        <v>1.310251691604381E-4</v>
      </c>
      <c r="V27" s="13">
        <f t="shared" si="17"/>
        <v>-3.1442867290333527E-2</v>
      </c>
      <c r="W27" s="13">
        <f t="shared" si="18"/>
        <v>-3.1294833880173428E-3</v>
      </c>
      <c r="X27" s="53"/>
    </row>
    <row r="28" spans="1:24">
      <c r="A28" s="1">
        <v>9</v>
      </c>
      <c r="B28" s="13">
        <f t="shared" si="1"/>
        <v>0.94207709386441707</v>
      </c>
      <c r="C28" s="13">
        <f t="shared" si="2"/>
        <v>-0.33539640608684862</v>
      </c>
      <c r="D28" s="13">
        <f t="shared" si="3"/>
        <v>4.9590161376007128E-4</v>
      </c>
      <c r="E28" s="13">
        <f t="shared" si="4"/>
        <v>2016.5290296551107</v>
      </c>
      <c r="F28" s="13">
        <f t="shared" si="5"/>
        <v>-0.1111111111111111</v>
      </c>
      <c r="G28" s="13">
        <f t="shared" si="6"/>
        <v>5.1908616792640283E-5</v>
      </c>
      <c r="H28" s="13">
        <f t="shared" si="7"/>
        <v>-1.84804021141996E-5</v>
      </c>
      <c r="I28" s="13">
        <f t="shared" si="8"/>
        <v>0.1111111111111111</v>
      </c>
      <c r="J28" s="13">
        <f t="shared" si="9"/>
        <v>-5.1908616792640235E-5</v>
      </c>
      <c r="K28" s="13">
        <f t="shared" si="10"/>
        <v>-1.8480402114199583E-5</v>
      </c>
      <c r="L28" s="13">
        <f t="shared" si="11"/>
        <v>-211.08059341924113</v>
      </c>
      <c r="M28" s="13">
        <f t="shared" si="12"/>
        <v>211.08059341924096</v>
      </c>
      <c r="N28" s="13">
        <f t="shared" si="13"/>
        <v>-75.148528404415984</v>
      </c>
      <c r="O28" s="13">
        <f t="shared" si="14"/>
        <v>-75.148528404415927</v>
      </c>
      <c r="P28" s="13">
        <f t="shared" si="19"/>
        <v>-3.2087459222048827E-6</v>
      </c>
      <c r="Q28" s="13">
        <f t="shared" si="20"/>
        <v>3.2087459222048801E-6</v>
      </c>
      <c r="R28" s="13">
        <f t="shared" si="21"/>
        <v>-1.1423719135069928E-6</v>
      </c>
      <c r="S28" s="13">
        <f t="shared" si="15"/>
        <v>-1.1423719135069919E-6</v>
      </c>
      <c r="T28" s="13">
        <f t="shared" si="22"/>
        <v>2.3308518339032552E-2</v>
      </c>
      <c r="U28" s="13">
        <f t="shared" si="16"/>
        <v>6.3125993154218116E-5</v>
      </c>
      <c r="V28" s="13">
        <f t="shared" si="17"/>
        <v>-2.3209124709737301E-2</v>
      </c>
      <c r="W28" s="13">
        <f t="shared" si="18"/>
        <v>-2.2768534351411372E-3</v>
      </c>
      <c r="X28" s="53"/>
    </row>
    <row r="29" spans="1:24">
      <c r="A29" s="1">
        <v>10</v>
      </c>
      <c r="B29" s="13">
        <f t="shared" si="1"/>
        <v>0.92865392901522958</v>
      </c>
      <c r="C29" s="13">
        <f t="shared" si="2"/>
        <v>-0.37094727404926026</v>
      </c>
      <c r="D29" s="13">
        <f t="shared" si="3"/>
        <v>2.129203866687218E-4</v>
      </c>
      <c r="E29" s="13">
        <f t="shared" si="4"/>
        <v>4696.5911327029398</v>
      </c>
      <c r="F29" s="13">
        <f t="shared" si="5"/>
        <v>-0.1</v>
      </c>
      <c r="G29" s="13">
        <f t="shared" si="6"/>
        <v>1.9772935364735041E-5</v>
      </c>
      <c r="H29" s="13">
        <f t="shared" si="7"/>
        <v>-7.8982237024276803E-6</v>
      </c>
      <c r="I29" s="13">
        <f t="shared" si="8"/>
        <v>0.1</v>
      </c>
      <c r="J29" s="13">
        <f t="shared" si="9"/>
        <v>-1.9772935364735041E-5</v>
      </c>
      <c r="K29" s="13">
        <f t="shared" si="10"/>
        <v>-7.8982237024276803E-6</v>
      </c>
      <c r="L29" s="13">
        <f t="shared" si="11"/>
        <v>-436.15076106333191</v>
      </c>
      <c r="M29" s="13">
        <f t="shared" si="12"/>
        <v>436.15076106333191</v>
      </c>
      <c r="N29" s="13">
        <f t="shared" si="13"/>
        <v>-174.21877569823204</v>
      </c>
      <c r="O29" s="13">
        <f t="shared" si="14"/>
        <v>-174.21877569823204</v>
      </c>
      <c r="P29" s="13">
        <f t="shared" si="19"/>
        <v>-8.9730699076003866E-7</v>
      </c>
      <c r="Q29" s="13">
        <f t="shared" si="20"/>
        <v>8.9730699076003845E-7</v>
      </c>
      <c r="R29" s="13">
        <f t="shared" si="21"/>
        <v>-3.5842589295909783E-7</v>
      </c>
      <c r="S29" s="13">
        <f t="shared" si="15"/>
        <v>-3.5842589295909778E-7</v>
      </c>
      <c r="T29" s="13">
        <f t="shared" si="22"/>
        <v>1.7166662439905989E-2</v>
      </c>
      <c r="U29" s="13">
        <f t="shared" si="16"/>
        <v>2.9995336932331861E-5</v>
      </c>
      <c r="V29" s="13">
        <f t="shared" si="17"/>
        <v>-1.7091892308021335E-2</v>
      </c>
      <c r="W29" s="13">
        <f t="shared" si="18"/>
        <v>-1.6604743648651415E-3</v>
      </c>
      <c r="X29" s="53"/>
    </row>
    <row r="30" spans="1:24" hidden="1">
      <c r="A30" s="1">
        <v>11</v>
      </c>
      <c r="B30" s="13">
        <f t="shared" si="1"/>
        <v>0.91388974557615321</v>
      </c>
      <c r="C30" s="13">
        <f t="shared" si="2"/>
        <v>-0.40596247724482371</v>
      </c>
      <c r="D30" s="13">
        <f t="shared" si="3"/>
        <v>9.1419527182850041E-5</v>
      </c>
      <c r="E30" s="13">
        <f t="shared" si="4"/>
        <v>10938.582060262463</v>
      </c>
      <c r="F30" s="13">
        <f t="shared" si="5"/>
        <v>-9.0909090909090912E-2</v>
      </c>
      <c r="G30" s="13">
        <f t="shared" si="6"/>
        <v>7.5952153125297321E-6</v>
      </c>
      <c r="H30" s="13">
        <f t="shared" si="7"/>
        <v>-3.3738997930636638E-6</v>
      </c>
      <c r="I30" s="13">
        <f t="shared" si="8"/>
        <v>9.0909090909090912E-2</v>
      </c>
      <c r="J30" s="13">
        <f t="shared" si="9"/>
        <v>-7.5952153125297194E-6</v>
      </c>
      <c r="K30" s="13">
        <f t="shared" si="10"/>
        <v>-3.3738997930636583E-6</v>
      </c>
      <c r="L30" s="13">
        <f t="shared" si="11"/>
        <v>-908.78708113361699</v>
      </c>
      <c r="M30" s="13">
        <f t="shared" si="12"/>
        <v>908.78708113361529</v>
      </c>
      <c r="N30" s="13">
        <f t="shared" si="13"/>
        <v>-403.6958098038948</v>
      </c>
      <c r="O30" s="13">
        <f t="shared" si="14"/>
        <v>-403.69580980389406</v>
      </c>
      <c r="P30" s="13">
        <f t="shared" si="19"/>
        <v>-2.5303695325929696E-7</v>
      </c>
      <c r="Q30" s="13">
        <f t="shared" si="20"/>
        <v>2.5303695325929648E-7</v>
      </c>
      <c r="R30" s="13">
        <f t="shared" si="21"/>
        <v>-1.1240251972528565E-7</v>
      </c>
      <c r="S30" s="13">
        <f t="shared" si="15"/>
        <v>-1.1240251972528544E-7</v>
      </c>
      <c r="T30" s="13">
        <f t="shared" si="22"/>
        <v>1.2625991632363198E-2</v>
      </c>
      <c r="U30" s="13">
        <f t="shared" si="16"/>
        <v>1.409806198975662E-5</v>
      </c>
      <c r="V30" s="13">
        <f t="shared" si="17"/>
        <v>-1.2570242168900604E-2</v>
      </c>
      <c r="W30" s="13">
        <f t="shared" si="18"/>
        <v>-1.213342979018727E-3</v>
      </c>
      <c r="X30" s="53"/>
    </row>
    <row r="31" spans="1:24" hidden="1">
      <c r="A31" s="1">
        <v>12</v>
      </c>
      <c r="B31" s="13">
        <f t="shared" si="1"/>
        <v>0.89780586370084026</v>
      </c>
      <c r="C31" s="13">
        <f t="shared" si="2"/>
        <v>-0.44039145212457093</v>
      </c>
      <c r="D31" s="13">
        <f t="shared" si="3"/>
        <v>3.9251901056046631E-5</v>
      </c>
      <c r="E31" s="13">
        <f t="shared" si="4"/>
        <v>25476.473064887468</v>
      </c>
      <c r="F31" s="13">
        <f t="shared" si="5"/>
        <v>-8.3333333333333329E-2</v>
      </c>
      <c r="G31" s="13">
        <f t="shared" si="6"/>
        <v>2.9367155774603224E-6</v>
      </c>
      <c r="H31" s="13">
        <f t="shared" si="7"/>
        <v>-1.4405168087268629E-6</v>
      </c>
      <c r="I31" s="13">
        <f t="shared" si="8"/>
        <v>8.3333333333333329E-2</v>
      </c>
      <c r="J31" s="13">
        <f t="shared" si="9"/>
        <v>-2.9367155774603174E-6</v>
      </c>
      <c r="K31" s="13">
        <f t="shared" si="10"/>
        <v>-1.4405168087268604E-6</v>
      </c>
      <c r="L31" s="13">
        <f t="shared" si="11"/>
        <v>-1906.0772390693282</v>
      </c>
      <c r="M31" s="13">
        <f t="shared" si="12"/>
        <v>1906.0772390693248</v>
      </c>
      <c r="N31" s="13">
        <f t="shared" si="13"/>
        <v>-934.96841544537756</v>
      </c>
      <c r="O31" s="13">
        <f t="shared" si="14"/>
        <v>-934.96841544537597</v>
      </c>
      <c r="P31" s="13">
        <f t="shared" si="19"/>
        <v>-7.1825670378947352E-8</v>
      </c>
      <c r="Q31" s="13">
        <f t="shared" si="20"/>
        <v>7.1825670378947233E-8</v>
      </c>
      <c r="R31" s="13">
        <f t="shared" si="21"/>
        <v>-3.5231905534088876E-8</v>
      </c>
      <c r="S31" s="13">
        <f t="shared" si="15"/>
        <v>-3.5231905534088817E-8</v>
      </c>
      <c r="T31" s="13">
        <f t="shared" si="22"/>
        <v>9.2790528195945288E-3</v>
      </c>
      <c r="U31" s="13">
        <f t="shared" si="16"/>
        <v>6.567188649188792E-6</v>
      </c>
      <c r="V31" s="13">
        <f t="shared" si="17"/>
        <v>-9.2377212501938508E-3</v>
      </c>
      <c r="W31" s="13">
        <f t="shared" si="18"/>
        <v>-8.8792952679633797E-4</v>
      </c>
      <c r="X31" s="53"/>
    </row>
    <row r="32" spans="1:24" hidden="1">
      <c r="A32" s="1">
        <v>13</v>
      </c>
      <c r="B32" s="13">
        <f t="shared" si="1"/>
        <v>0.88042550924762009</v>
      </c>
      <c r="C32" s="13">
        <f t="shared" si="2"/>
        <v>-0.47418448167993515</v>
      </c>
      <c r="D32" s="13">
        <f t="shared" si="3"/>
        <v>1.6853201761064279E-5</v>
      </c>
      <c r="E32" s="13">
        <f t="shared" si="4"/>
        <v>59335.906267394617</v>
      </c>
      <c r="F32" s="13">
        <f t="shared" si="5"/>
        <v>-7.6923076923076927E-2</v>
      </c>
      <c r="G32" s="13">
        <f t="shared" si="6"/>
        <v>1.1413837494567621E-6</v>
      </c>
      <c r="H32" s="13">
        <f t="shared" si="7"/>
        <v>-6.1473282628597196E-7</v>
      </c>
      <c r="I32" s="13">
        <f t="shared" si="8"/>
        <v>7.6923076923076927E-2</v>
      </c>
      <c r="J32" s="13">
        <f t="shared" si="9"/>
        <v>-1.14138374945676E-6</v>
      </c>
      <c r="K32" s="13">
        <f t="shared" si="10"/>
        <v>-6.147328262859708E-7</v>
      </c>
      <c r="L32" s="13">
        <f t="shared" si="11"/>
        <v>-4018.5265751770821</v>
      </c>
      <c r="M32" s="13">
        <f t="shared" si="12"/>
        <v>4018.5265751770753</v>
      </c>
      <c r="N32" s="13">
        <f t="shared" si="13"/>
        <v>-2164.3204589542543</v>
      </c>
      <c r="O32" s="13">
        <f t="shared" si="14"/>
        <v>-2164.3204589542506</v>
      </c>
      <c r="P32" s="13">
        <f t="shared" si="19"/>
        <v>-2.049384395859889E-8</v>
      </c>
      <c r="Q32" s="13">
        <f t="shared" si="20"/>
        <v>2.0493843958598851E-8</v>
      </c>
      <c r="R32" s="13">
        <f t="shared" si="21"/>
        <v>-1.1037688797842391E-8</v>
      </c>
      <c r="S32" s="13">
        <f t="shared" si="15"/>
        <v>-1.103768879784237E-8</v>
      </c>
      <c r="T32" s="13">
        <f t="shared" si="22"/>
        <v>6.8162379457848239E-3</v>
      </c>
      <c r="U32" s="13">
        <f t="shared" si="16"/>
        <v>3.0361864928365619E-6</v>
      </c>
      <c r="V32" s="13">
        <f t="shared" si="17"/>
        <v>-6.7857066284299026E-3</v>
      </c>
      <c r="W32" s="13">
        <f t="shared" si="18"/>
        <v>-6.5047839257080444E-4</v>
      </c>
      <c r="X32" s="53"/>
    </row>
    <row r="33" spans="1:24" hidden="1">
      <c r="A33" s="1">
        <v>14</v>
      </c>
      <c r="B33" s="13">
        <f t="shared" si="1"/>
        <v>0.86177378024030171</v>
      </c>
      <c r="C33" s="13">
        <f t="shared" si="2"/>
        <v>-0.50729276723637629</v>
      </c>
      <c r="D33" s="13">
        <f t="shared" si="3"/>
        <v>7.2360930797614606E-6</v>
      </c>
      <c r="E33" s="13">
        <f t="shared" si="4"/>
        <v>138196.12171613541</v>
      </c>
      <c r="F33" s="13">
        <f t="shared" si="5"/>
        <v>-7.1428571428571425E-2</v>
      </c>
      <c r="G33" s="13">
        <f t="shared" si="6"/>
        <v>4.454196633940515E-7</v>
      </c>
      <c r="H33" s="13">
        <f t="shared" si="7"/>
        <v>-2.6220126302944168E-7</v>
      </c>
      <c r="I33" s="13">
        <f t="shared" si="8"/>
        <v>7.1428571428571425E-2</v>
      </c>
      <c r="J33" s="13">
        <f t="shared" si="9"/>
        <v>-4.4541966339405071E-7</v>
      </c>
      <c r="K33" s="13">
        <f t="shared" si="10"/>
        <v>-2.6220126302944126E-7</v>
      </c>
      <c r="L33" s="13">
        <f t="shared" si="11"/>
        <v>-8506.6995871162289</v>
      </c>
      <c r="M33" s="13">
        <f t="shared" si="12"/>
        <v>8506.6995871162126</v>
      </c>
      <c r="N33" s="13">
        <f t="shared" si="13"/>
        <v>-5007.5637864560249</v>
      </c>
      <c r="O33" s="13">
        <f t="shared" si="14"/>
        <v>-5007.5637864560149</v>
      </c>
      <c r="P33" s="13">
        <f t="shared" si="19"/>
        <v>-5.8713107125788676E-9</v>
      </c>
      <c r="Q33" s="13">
        <f t="shared" si="20"/>
        <v>5.871310712578856E-9</v>
      </c>
      <c r="R33" s="13">
        <f t="shared" si="21"/>
        <v>-3.45621267123514E-9</v>
      </c>
      <c r="S33" s="13">
        <f t="shared" si="15"/>
        <v>-3.4562126712351325E-9</v>
      </c>
      <c r="T33" s="13">
        <f t="shared" si="22"/>
        <v>5.0057852968529784E-3</v>
      </c>
      <c r="U33" s="13">
        <f t="shared" si="16"/>
        <v>1.3946630565985683E-6</v>
      </c>
      <c r="V33" s="13">
        <f t="shared" si="17"/>
        <v>-4.9832840429524109E-3</v>
      </c>
      <c r="W33" s="13">
        <f t="shared" si="18"/>
        <v>-4.7687431013290971E-4</v>
      </c>
      <c r="X33" s="53"/>
    </row>
    <row r="34" spans="1:24" hidden="1">
      <c r="A34" s="1">
        <v>15</v>
      </c>
      <c r="B34" s="13">
        <f t="shared" si="1"/>
        <v>0.84187761062548316</v>
      </c>
      <c r="C34" s="13">
        <f t="shared" si="2"/>
        <v>-0.53966849892089064</v>
      </c>
      <c r="D34" s="13">
        <f t="shared" si="3"/>
        <v>3.1068899430101533E-6</v>
      </c>
      <c r="E34" s="13">
        <f t="shared" si="4"/>
        <v>321865.27953775413</v>
      </c>
      <c r="F34" s="13">
        <f t="shared" si="5"/>
        <v>-6.6666666666666666E-2</v>
      </c>
      <c r="G34" s="13">
        <f t="shared" si="6"/>
        <v>1.7437473877984876E-7</v>
      </c>
      <c r="H34" s="13">
        <f t="shared" si="7"/>
        <v>-1.1177937545711338E-7</v>
      </c>
      <c r="I34" s="13">
        <f t="shared" si="8"/>
        <v>6.6666666666666666E-2</v>
      </c>
      <c r="J34" s="13">
        <f t="shared" si="9"/>
        <v>-1.7437473877984844E-7</v>
      </c>
      <c r="K34" s="13">
        <f t="shared" si="10"/>
        <v>-1.1177937545711318E-7</v>
      </c>
      <c r="L34" s="13">
        <f t="shared" si="11"/>
        <v>-18064.744831862168</v>
      </c>
      <c r="M34" s="13">
        <f t="shared" si="12"/>
        <v>18064.744831862139</v>
      </c>
      <c r="N34" s="13">
        <f t="shared" si="13"/>
        <v>-11580.036817637974</v>
      </c>
      <c r="O34" s="13">
        <f t="shared" si="14"/>
        <v>-11580.036817637954</v>
      </c>
      <c r="P34" s="13">
        <f t="shared" si="19"/>
        <v>-1.6874199800528712E-9</v>
      </c>
      <c r="Q34" s="13">
        <f t="shared" si="20"/>
        <v>1.6874199800528679E-9</v>
      </c>
      <c r="R34" s="13">
        <f t="shared" si="21"/>
        <v>-1.0816862168663997E-9</v>
      </c>
      <c r="S34" s="13">
        <f t="shared" si="15"/>
        <v>-1.0816862168663976E-9</v>
      </c>
      <c r="T34" s="13">
        <f t="shared" si="22"/>
        <v>3.6756508973086752E-3</v>
      </c>
      <c r="U34" s="13">
        <f t="shared" si="16"/>
        <v>6.3703407564642489E-7</v>
      </c>
      <c r="V34" s="13">
        <f t="shared" si="17"/>
        <v>-3.6590918998254574E-3</v>
      </c>
      <c r="W34" s="13">
        <f t="shared" si="18"/>
        <v>-3.4977425190305946E-4</v>
      </c>
      <c r="X34" s="53"/>
    </row>
    <row r="35" spans="1:24" hidden="1">
      <c r="A35" s="1">
        <v>16</v>
      </c>
      <c r="B35" s="13">
        <f t="shared" si="1"/>
        <v>0.82076573137870623</v>
      </c>
      <c r="C35" s="13">
        <f t="shared" si="2"/>
        <v>-0.57126492470164625</v>
      </c>
      <c r="D35" s="13">
        <f t="shared" si="3"/>
        <v>1.3339747031413055E-6</v>
      </c>
      <c r="E35" s="13">
        <f t="shared" si="4"/>
        <v>749639.40294006595</v>
      </c>
      <c r="F35" s="13">
        <f t="shared" si="5"/>
        <v>-6.25E-2</v>
      </c>
      <c r="G35" s="13">
        <f t="shared" si="6"/>
        <v>6.8430045179029138E-8</v>
      </c>
      <c r="H35" s="13">
        <f t="shared" si="7"/>
        <v>-4.7628309896494924E-8</v>
      </c>
      <c r="I35" s="13">
        <f t="shared" si="8"/>
        <v>6.25E-2</v>
      </c>
      <c r="J35" s="13">
        <f t="shared" si="9"/>
        <v>-6.8430045179029005E-8</v>
      </c>
      <c r="K35" s="13">
        <f t="shared" si="10"/>
        <v>-4.7628309896494838E-8</v>
      </c>
      <c r="L35" s="13">
        <f t="shared" si="11"/>
        <v>-38454.895801456631</v>
      </c>
      <c r="M35" s="13">
        <f t="shared" si="12"/>
        <v>38454.895801456565</v>
      </c>
      <c r="N35" s="13">
        <f t="shared" si="13"/>
        <v>-26765.168567169163</v>
      </c>
      <c r="O35" s="13">
        <f t="shared" si="14"/>
        <v>-26765.168567169119</v>
      </c>
      <c r="P35" s="13">
        <f t="shared" si="19"/>
        <v>-4.8613890921351579E-10</v>
      </c>
      <c r="Q35" s="13">
        <f t="shared" si="20"/>
        <v>4.8613890921351486E-10</v>
      </c>
      <c r="R35" s="13">
        <f t="shared" si="21"/>
        <v>-3.3835977398921878E-10</v>
      </c>
      <c r="S35" s="13">
        <f t="shared" si="15"/>
        <v>-3.3835977398921821E-10</v>
      </c>
      <c r="T35" s="13">
        <f t="shared" si="22"/>
        <v>2.6987251719145194E-3</v>
      </c>
      <c r="U35" s="13">
        <f t="shared" si="16"/>
        <v>2.8953177373628344E-7</v>
      </c>
      <c r="V35" s="13">
        <f t="shared" si="17"/>
        <v>-2.6865503496427347E-3</v>
      </c>
      <c r="W35" s="13">
        <f t="shared" si="18"/>
        <v>-2.5663279884343673E-4</v>
      </c>
      <c r="X35" s="53"/>
    </row>
    <row r="36" spans="1:24" hidden="1">
      <c r="A36" s="1">
        <v>17</v>
      </c>
      <c r="B36" s="13">
        <f t="shared" si="1"/>
        <v>0.79846862901561755</v>
      </c>
      <c r="C36" s="13">
        <f t="shared" si="2"/>
        <v>-0.60203641790004714</v>
      </c>
      <c r="D36" s="13">
        <f t="shared" si="3"/>
        <v>5.7275556626149814E-7</v>
      </c>
      <c r="E36" s="13">
        <f t="shared" si="4"/>
        <v>1745945.4938643728</v>
      </c>
      <c r="F36" s="13">
        <f t="shared" si="5"/>
        <v>-5.8823529411764705E-2</v>
      </c>
      <c r="G36" s="13">
        <f t="shared" si="6"/>
        <v>2.6901608926698949E-8</v>
      </c>
      <c r="H36" s="13">
        <f t="shared" si="7"/>
        <v>-2.0283512320257967E-8</v>
      </c>
      <c r="I36" s="13">
        <f t="shared" si="8"/>
        <v>5.8823529411764705E-2</v>
      </c>
      <c r="J36" s="13">
        <f t="shared" si="9"/>
        <v>-2.69016089266989E-8</v>
      </c>
      <c r="K36" s="13">
        <f t="shared" si="10"/>
        <v>-2.0283512320257931E-8</v>
      </c>
      <c r="L36" s="13">
        <f t="shared" si="11"/>
        <v>-82004.864989495647</v>
      </c>
      <c r="M36" s="13">
        <f t="shared" si="12"/>
        <v>82004.864989495516</v>
      </c>
      <c r="N36" s="13">
        <f t="shared" si="13"/>
        <v>-61830.751233834264</v>
      </c>
      <c r="O36" s="13">
        <f t="shared" si="14"/>
        <v>-61830.751233834155</v>
      </c>
      <c r="P36" s="13">
        <f t="shared" si="19"/>
        <v>-1.4030260958353645E-10</v>
      </c>
      <c r="Q36" s="13">
        <f t="shared" si="20"/>
        <v>1.4030260958353621E-10</v>
      </c>
      <c r="R36" s="13">
        <f t="shared" si="21"/>
        <v>-1.0578659877958051E-10</v>
      </c>
      <c r="S36" s="13">
        <f t="shared" si="15"/>
        <v>-1.0578659877958031E-10</v>
      </c>
      <c r="T36" s="13">
        <f t="shared" si="22"/>
        <v>1.9813511528692573E-3</v>
      </c>
      <c r="U36" s="13">
        <f t="shared" si="16"/>
        <v>1.3100978149337023E-7</v>
      </c>
      <c r="V36" s="13">
        <f t="shared" si="17"/>
        <v>-1.9724048898169815E-3</v>
      </c>
      <c r="W36" s="13">
        <f t="shared" si="18"/>
        <v>-1.8833358343782076E-4</v>
      </c>
      <c r="X36" s="53"/>
    </row>
    <row r="37" spans="1:24" hidden="1">
      <c r="A37" s="1">
        <v>18</v>
      </c>
      <c r="B37" s="13">
        <f t="shared" si="1"/>
        <v>0.77501850156805152</v>
      </c>
      <c r="C37" s="13">
        <f t="shared" si="2"/>
        <v>-0.63193854307773645</v>
      </c>
      <c r="D37" s="13">
        <f t="shared" si="3"/>
        <v>2.459184105298429E-7</v>
      </c>
      <c r="E37" s="13">
        <f t="shared" si="4"/>
        <v>4066389.3274417827</v>
      </c>
      <c r="F37" s="13">
        <f t="shared" si="5"/>
        <v>-5.5555555555555552E-2</v>
      </c>
      <c r="G37" s="13">
        <f t="shared" si="6"/>
        <v>1.0588406557601987E-8</v>
      </c>
      <c r="H37" s="13">
        <f t="shared" si="7"/>
        <v>-8.6336290036789774E-9</v>
      </c>
      <c r="I37" s="13">
        <f t="shared" si="8"/>
        <v>5.5555555555555552E-2</v>
      </c>
      <c r="J37" s="13">
        <f t="shared" si="9"/>
        <v>-1.0588406557601968E-8</v>
      </c>
      <c r="K37" s="13">
        <f t="shared" si="10"/>
        <v>-8.6336290036789625E-9</v>
      </c>
      <c r="L37" s="13">
        <f t="shared" si="11"/>
        <v>-175084.83129700346</v>
      </c>
      <c r="M37" s="13">
        <f t="shared" si="12"/>
        <v>175084.83129700314</v>
      </c>
      <c r="N37" s="13">
        <f t="shared" si="13"/>
        <v>-142761.56373169873</v>
      </c>
      <c r="O37" s="13">
        <f t="shared" si="14"/>
        <v>-142761.56373169846</v>
      </c>
      <c r="P37" s="13">
        <f t="shared" si="19"/>
        <v>-4.0540774432527557E-11</v>
      </c>
      <c r="Q37" s="13">
        <f t="shared" si="20"/>
        <v>4.0540774432527479E-11</v>
      </c>
      <c r="R37" s="13">
        <f t="shared" si="21"/>
        <v>-3.3056343659285136E-11</v>
      </c>
      <c r="S37" s="13">
        <f t="shared" si="15"/>
        <v>-3.3056343659285065E-11</v>
      </c>
      <c r="T37" s="13">
        <f t="shared" si="22"/>
        <v>1.4546277062096181E-3</v>
      </c>
      <c r="U37" s="13">
        <f t="shared" si="16"/>
        <v>5.9044270747028323E-8</v>
      </c>
      <c r="V37" s="13">
        <f t="shared" si="17"/>
        <v>-1.4480561948772247E-3</v>
      </c>
      <c r="W37" s="13">
        <f t="shared" si="18"/>
        <v>-1.3822991334193029E-4</v>
      </c>
      <c r="X37" s="53"/>
    </row>
    <row r="38" spans="1:24" hidden="1">
      <c r="A38" s="1">
        <v>19</v>
      </c>
      <c r="B38" s="13">
        <f t="shared" si="1"/>
        <v>0.75044921208860493</v>
      </c>
      <c r="C38" s="13">
        <f t="shared" si="2"/>
        <v>-0.66092812020339398</v>
      </c>
      <c r="D38" s="13">
        <f t="shared" si="3"/>
        <v>1.0558756335143741E-7</v>
      </c>
      <c r="E38" s="13">
        <f t="shared" si="4"/>
        <v>9470812.3595162649</v>
      </c>
      <c r="F38" s="13">
        <f t="shared" si="5"/>
        <v>-5.2631578947368418E-2</v>
      </c>
      <c r="G38" s="13">
        <f t="shared" si="6"/>
        <v>4.1704265117600977E-9</v>
      </c>
      <c r="H38" s="13">
        <f t="shared" si="7"/>
        <v>-3.6729363033011736E-9</v>
      </c>
      <c r="I38" s="13">
        <f t="shared" si="8"/>
        <v>5.2631578947368418E-2</v>
      </c>
      <c r="J38" s="13">
        <f t="shared" si="9"/>
        <v>-4.1704265117600977E-9</v>
      </c>
      <c r="K38" s="13">
        <f t="shared" si="10"/>
        <v>-3.6729363033011736E-9</v>
      </c>
      <c r="L38" s="13">
        <f t="shared" si="11"/>
        <v>-374071.77226515382</v>
      </c>
      <c r="M38" s="13">
        <f t="shared" si="12"/>
        <v>374071.77226515382</v>
      </c>
      <c r="N38" s="13">
        <f t="shared" si="13"/>
        <v>-329448.74787232763</v>
      </c>
      <c r="O38" s="13">
        <f t="shared" si="14"/>
        <v>-329448.74787232763</v>
      </c>
      <c r="P38" s="13">
        <f t="shared" si="19"/>
        <v>-1.1722381289313884E-11</v>
      </c>
      <c r="Q38" s="13">
        <f t="shared" si="20"/>
        <v>1.1722381289313882E-11</v>
      </c>
      <c r="R38" s="13">
        <f t="shared" si="21"/>
        <v>-1.032401834134923E-11</v>
      </c>
      <c r="S38" s="13">
        <f t="shared" si="15"/>
        <v>-1.032401834134923E-11</v>
      </c>
      <c r="T38" s="13">
        <f t="shared" si="22"/>
        <v>1.0679112698138743E-3</v>
      </c>
      <c r="U38" s="13">
        <f t="shared" si="16"/>
        <v>2.6514227030768619E-8</v>
      </c>
      <c r="V38" s="13">
        <f t="shared" si="17"/>
        <v>-1.0630852123883303E-3</v>
      </c>
      <c r="W38" s="13">
        <f t="shared" si="18"/>
        <v>-1.0146438614690505E-4</v>
      </c>
      <c r="X38" s="53"/>
    </row>
    <row r="39" spans="1:24" hidden="1">
      <c r="A39" s="1">
        <v>20</v>
      </c>
      <c r="B39" s="13">
        <f t="shared" si="1"/>
        <v>0.72479623975084606</v>
      </c>
      <c r="C39" s="13">
        <f t="shared" si="2"/>
        <v>-0.68896328700666931</v>
      </c>
      <c r="D39" s="13">
        <f t="shared" si="3"/>
        <v>4.5335091059158E-8</v>
      </c>
      <c r="E39" s="13">
        <f t="shared" si="4"/>
        <v>22057968.267783884</v>
      </c>
      <c r="F39" s="13">
        <f t="shared" si="5"/>
        <v>-0.05</v>
      </c>
      <c r="G39" s="13">
        <f t="shared" si="6"/>
        <v>1.6429351764219959E-9</v>
      </c>
      <c r="H39" s="13">
        <f t="shared" si="7"/>
        <v>-1.561710667643208E-9</v>
      </c>
      <c r="I39" s="13">
        <f t="shared" si="8"/>
        <v>0.05</v>
      </c>
      <c r="J39" s="13">
        <f t="shared" si="9"/>
        <v>-1.6429351764219959E-9</v>
      </c>
      <c r="K39" s="13">
        <f t="shared" si="10"/>
        <v>-1.561710667643208E-9</v>
      </c>
      <c r="L39" s="13">
        <f t="shared" si="11"/>
        <v>-799376.62285166059</v>
      </c>
      <c r="M39" s="13">
        <f t="shared" si="12"/>
        <v>799376.62285166059</v>
      </c>
      <c r="N39" s="13">
        <f t="shared" si="13"/>
        <v>-759856.51612306118</v>
      </c>
      <c r="O39" s="13">
        <f t="shared" si="14"/>
        <v>-759856.51612306118</v>
      </c>
      <c r="P39" s="13">
        <f t="shared" si="19"/>
        <v>-3.3902344860580654E-12</v>
      </c>
      <c r="Q39" s="13">
        <f t="shared" si="20"/>
        <v>3.3902344860580646E-12</v>
      </c>
      <c r="R39" s="13">
        <f t="shared" si="21"/>
        <v>-3.2226258459079064E-12</v>
      </c>
      <c r="S39" s="13">
        <f t="shared" si="15"/>
        <v>-3.222625845907906E-12</v>
      </c>
      <c r="T39" s="13">
        <f t="shared" si="22"/>
        <v>7.839970626456875E-4</v>
      </c>
      <c r="U39" s="13">
        <f t="shared" si="16"/>
        <v>1.1867044911577672E-8</v>
      </c>
      <c r="V39" s="13">
        <f t="shared" si="17"/>
        <v>-7.8045333603518261E-4</v>
      </c>
      <c r="W39" s="13">
        <f t="shared" si="18"/>
        <v>-7.4481565569774316E-5</v>
      </c>
      <c r="X39" s="53"/>
    </row>
    <row r="40" spans="1:24" hidden="1">
      <c r="A40" s="1">
        <v>21</v>
      </c>
      <c r="B40" s="13">
        <f t="shared" si="1"/>
        <v>0.69809662861577104</v>
      </c>
      <c r="C40" s="13">
        <f t="shared" si="2"/>
        <v>-0.71600355942920724</v>
      </c>
      <c r="D40" s="13">
        <f t="shared" si="3"/>
        <v>1.9465081076844154E-8</v>
      </c>
      <c r="E40" s="13">
        <f t="shared" si="4"/>
        <v>51374047.508572139</v>
      </c>
      <c r="F40" s="13">
        <f t="shared" si="5"/>
        <v>-4.7619047619047616E-2</v>
      </c>
      <c r="G40" s="13">
        <f t="shared" si="6"/>
        <v>6.4707178454654973E-10</v>
      </c>
      <c r="H40" s="13">
        <f t="shared" si="7"/>
        <v>-6.636698731237389E-10</v>
      </c>
      <c r="I40" s="13">
        <f t="shared" si="8"/>
        <v>4.7619047619047616E-2</v>
      </c>
      <c r="J40" s="13">
        <f t="shared" si="9"/>
        <v>-6.4707178454654746E-10</v>
      </c>
      <c r="K40" s="13">
        <f t="shared" si="10"/>
        <v>-6.6366987312373662E-10</v>
      </c>
      <c r="L40" s="13">
        <f t="shared" si="11"/>
        <v>-1707811.8744800366</v>
      </c>
      <c r="M40" s="13">
        <f t="shared" si="12"/>
        <v>1707811.8744800307</v>
      </c>
      <c r="N40" s="13">
        <f t="shared" si="13"/>
        <v>-1751619.0894487137</v>
      </c>
      <c r="O40" s="13">
        <f t="shared" si="14"/>
        <v>-1751619.0894487074</v>
      </c>
      <c r="P40" s="13">
        <f t="shared" si="19"/>
        <v>-9.8024742537913843E-13</v>
      </c>
      <c r="Q40" s="13">
        <f t="shared" si="20"/>
        <v>9.802474253791348E-13</v>
      </c>
      <c r="R40" s="13">
        <f t="shared" si="21"/>
        <v>-1.0053918281835458E-12</v>
      </c>
      <c r="S40" s="13">
        <f t="shared" si="15"/>
        <v>-1.005391828183542E-12</v>
      </c>
      <c r="T40" s="13">
        <f t="shared" si="22"/>
        <v>5.7556104695735829E-4</v>
      </c>
      <c r="U40" s="13">
        <f t="shared" si="16"/>
        <v>5.2952129302525035E-9</v>
      </c>
      <c r="V40" s="13">
        <f t="shared" si="17"/>
        <v>-5.729591425050871E-4</v>
      </c>
      <c r="W40" s="13">
        <f t="shared" si="18"/>
        <v>-5.4676252291591484E-5</v>
      </c>
      <c r="X40" s="53"/>
    </row>
    <row r="41" spans="1:24" hidden="1">
      <c r="A41" s="1">
        <v>22</v>
      </c>
      <c r="B41" s="13">
        <f t="shared" si="1"/>
        <v>0.67038893413849199</v>
      </c>
      <c r="C41" s="13">
        <f t="shared" si="2"/>
        <v>-0.74200989008547358</v>
      </c>
      <c r="D41" s="13">
        <f t="shared" si="3"/>
        <v>8.3575299503358578E-9</v>
      </c>
      <c r="E41" s="13">
        <f t="shared" si="4"/>
        <v>119652577.48909578</v>
      </c>
      <c r="F41" s="13">
        <f t="shared" si="5"/>
        <v>-4.5454545454545456E-2</v>
      </c>
      <c r="G41" s="13">
        <f t="shared" si="6"/>
        <v>2.5467252706528092E-10</v>
      </c>
      <c r="H41" s="13">
        <f t="shared" si="7"/>
        <v>-2.8188044908339832E-10</v>
      </c>
      <c r="I41" s="13">
        <f t="shared" si="8"/>
        <v>4.5454545454545456E-2</v>
      </c>
      <c r="J41" s="13">
        <f t="shared" si="9"/>
        <v>-2.5467252706527999E-10</v>
      </c>
      <c r="K41" s="13">
        <f t="shared" si="10"/>
        <v>-2.8188044908339734E-10</v>
      </c>
      <c r="L41" s="13">
        <f t="shared" si="11"/>
        <v>-3646080.1768108411</v>
      </c>
      <c r="M41" s="13">
        <f t="shared" si="12"/>
        <v>3646080.1768108285</v>
      </c>
      <c r="N41" s="13">
        <f t="shared" si="13"/>
        <v>-4035608.9032330858</v>
      </c>
      <c r="O41" s="13">
        <f t="shared" si="14"/>
        <v>-4035608.9032330713</v>
      </c>
      <c r="P41" s="13">
        <f t="shared" si="19"/>
        <v>-2.8323002033106644E-13</v>
      </c>
      <c r="Q41" s="13">
        <f t="shared" si="20"/>
        <v>2.8323002033106548E-13</v>
      </c>
      <c r="R41" s="13">
        <f t="shared" si="21"/>
        <v>-3.1348888018987709E-13</v>
      </c>
      <c r="S41" s="13">
        <f t="shared" si="15"/>
        <v>-3.1348888018987598E-13</v>
      </c>
      <c r="T41" s="13">
        <f t="shared" si="22"/>
        <v>4.2253923332351382E-4</v>
      </c>
      <c r="U41" s="13">
        <f t="shared" si="16"/>
        <v>2.3561322987542471E-9</v>
      </c>
      <c r="V41" s="13">
        <f t="shared" si="17"/>
        <v>-4.2062893999479173E-4</v>
      </c>
      <c r="W41" s="13">
        <f t="shared" si="18"/>
        <v>-4.0138199925373451E-5</v>
      </c>
      <c r="X41" s="53"/>
    </row>
    <row r="42" spans="1:24" hidden="1">
      <c r="A42" s="1">
        <v>23</v>
      </c>
      <c r="B42" s="13">
        <f t="shared" si="1"/>
        <v>0.64171316749240337</v>
      </c>
      <c r="C42" s="13">
        <f t="shared" si="2"/>
        <v>-0.76694472464895835</v>
      </c>
      <c r="D42" s="13">
        <f t="shared" si="3"/>
        <v>3.5883902355717954E-9</v>
      </c>
      <c r="E42" s="13">
        <f t="shared" si="4"/>
        <v>278676491.22633785</v>
      </c>
      <c r="F42" s="13">
        <f t="shared" si="5"/>
        <v>-4.3478260869565216E-2</v>
      </c>
      <c r="G42" s="13">
        <f t="shared" si="6"/>
        <v>1.0011814192467776E-10</v>
      </c>
      <c r="H42" s="13">
        <f t="shared" si="7"/>
        <v>-1.1965638961537487E-10</v>
      </c>
      <c r="I42" s="13">
        <f t="shared" si="8"/>
        <v>4.3478260869565216E-2</v>
      </c>
      <c r="J42" s="13">
        <f t="shared" si="9"/>
        <v>-1.001181419246774E-10</v>
      </c>
      <c r="K42" s="13">
        <f t="shared" si="10"/>
        <v>-1.1965638961537443E-10</v>
      </c>
      <c r="L42" s="13">
        <f t="shared" si="11"/>
        <v>-7775233.647414038</v>
      </c>
      <c r="M42" s="13">
        <f t="shared" si="12"/>
        <v>7775233.64741401</v>
      </c>
      <c r="N42" s="13">
        <f t="shared" si="13"/>
        <v>-9292585.4273792319</v>
      </c>
      <c r="O42" s="13">
        <f t="shared" si="14"/>
        <v>-9292585.4273792002</v>
      </c>
      <c r="P42" s="13">
        <f t="shared" si="19"/>
        <v>-8.1741745096883676E-14</v>
      </c>
      <c r="Q42" s="13">
        <f t="shared" si="20"/>
        <v>8.1741745096883373E-14</v>
      </c>
      <c r="R42" s="13">
        <f t="shared" si="21"/>
        <v>-9.7693803651608777E-14</v>
      </c>
      <c r="S42" s="13">
        <f t="shared" si="15"/>
        <v>-9.7693803651608449E-14</v>
      </c>
      <c r="T42" s="13">
        <f t="shared" si="22"/>
        <v>3.1020010565781486E-4</v>
      </c>
      <c r="U42" s="13">
        <f t="shared" si="16"/>
        <v>1.0456245487154114E-9</v>
      </c>
      <c r="V42" s="13">
        <f t="shared" si="17"/>
        <v>-3.0879763080523311E-4</v>
      </c>
      <c r="W42" s="13">
        <f t="shared" si="18"/>
        <v>-2.9466106642235721E-5</v>
      </c>
      <c r="X42" s="53"/>
    </row>
    <row r="43" spans="1:24" hidden="1">
      <c r="A43" s="1">
        <v>24</v>
      </c>
      <c r="B43" s="13">
        <f t="shared" si="1"/>
        <v>0.61211073779122349</v>
      </c>
      <c r="C43" s="13">
        <f t="shared" si="2"/>
        <v>-0.79077205608233525</v>
      </c>
      <c r="D43" s="13">
        <f t="shared" si="3"/>
        <v>1.5407117365136749E-9</v>
      </c>
      <c r="E43" s="13">
        <f t="shared" si="4"/>
        <v>649050679.82593668</v>
      </c>
      <c r="F43" s="13">
        <f t="shared" si="5"/>
        <v>-4.1666666666666664E-2</v>
      </c>
      <c r="G43" s="13">
        <f t="shared" si="6"/>
        <v>3.9295258240040937E-11</v>
      </c>
      <c r="H43" s="13">
        <f t="shared" si="7"/>
        <v>-5.0764657821379318E-11</v>
      </c>
      <c r="I43" s="13">
        <f t="shared" si="8"/>
        <v>4.1666666666666664E-2</v>
      </c>
      <c r="J43" s="13">
        <f t="shared" si="9"/>
        <v>-3.9295258240040801E-11</v>
      </c>
      <c r="K43" s="13">
        <f t="shared" si="10"/>
        <v>-5.0764657821379144E-11</v>
      </c>
      <c r="L43" s="13">
        <f t="shared" si="11"/>
        <v>-16553787.103839608</v>
      </c>
      <c r="M43" s="13">
        <f t="shared" si="12"/>
        <v>16553787.10383955</v>
      </c>
      <c r="N43" s="13">
        <f t="shared" si="13"/>
        <v>-21385464.191149797</v>
      </c>
      <c r="O43" s="13">
        <f t="shared" si="14"/>
        <v>-21385464.191149723</v>
      </c>
      <c r="P43" s="13">
        <f t="shared" si="19"/>
        <v>-2.3552944557272669E-14</v>
      </c>
      <c r="Q43" s="13">
        <f t="shared" si="20"/>
        <v>2.355294455727259E-14</v>
      </c>
      <c r="R43" s="13">
        <f t="shared" si="21"/>
        <v>-3.042751784024463E-14</v>
      </c>
      <c r="S43" s="13">
        <f t="shared" si="15"/>
        <v>-3.0427517840244529E-14</v>
      </c>
      <c r="T43" s="13">
        <f t="shared" si="22"/>
        <v>2.2772799440514782E-4</v>
      </c>
      <c r="U43" s="13">
        <f t="shared" si="16"/>
        <v>4.6289740504365807E-10</v>
      </c>
      <c r="V43" s="13">
        <f t="shared" si="17"/>
        <v>-2.2669836302064905E-4</v>
      </c>
      <c r="W43" s="13">
        <f t="shared" si="18"/>
        <v>-2.1631724639755783E-5</v>
      </c>
      <c r="X43" s="53"/>
    </row>
    <row r="44" spans="1:24" hidden="1">
      <c r="A44" s="1">
        <v>25</v>
      </c>
      <c r="B44" s="13">
        <f t="shared" si="1"/>
        <v>0.58162439229234797</v>
      </c>
      <c r="C44" s="13">
        <f t="shared" si="2"/>
        <v>-0.81345747663326373</v>
      </c>
      <c r="D44" s="13">
        <f t="shared" si="3"/>
        <v>6.6152020800288482E-10</v>
      </c>
      <c r="E44" s="13">
        <f t="shared" si="4"/>
        <v>1511669617.8019693</v>
      </c>
      <c r="F44" s="13">
        <f t="shared" si="5"/>
        <v>-0.04</v>
      </c>
      <c r="G44" s="13">
        <f t="shared" si="6"/>
        <v>1.5390251558751418E-11</v>
      </c>
      <c r="H44" s="13">
        <f t="shared" si="7"/>
        <v>-2.1524742365757538E-11</v>
      </c>
      <c r="I44" s="13">
        <f t="shared" si="8"/>
        <v>0.04</v>
      </c>
      <c r="J44" s="13">
        <f t="shared" si="9"/>
        <v>-1.5390251558751418E-11</v>
      </c>
      <c r="K44" s="13">
        <f t="shared" si="10"/>
        <v>-2.1524742365757538E-11</v>
      </c>
      <c r="L44" s="13">
        <f t="shared" si="11"/>
        <v>-35168956.912035048</v>
      </c>
      <c r="M44" s="13">
        <f t="shared" si="12"/>
        <v>35168956.912035048</v>
      </c>
      <c r="N44" s="13">
        <f t="shared" si="13"/>
        <v>-49187158.112014405</v>
      </c>
      <c r="O44" s="13">
        <f t="shared" si="14"/>
        <v>-49187158.112014405</v>
      </c>
      <c r="P44" s="13">
        <f t="shared" si="19"/>
        <v>-6.7721211608355172E-15</v>
      </c>
      <c r="Q44" s="13">
        <f t="shared" si="20"/>
        <v>6.7721211608355164E-15</v>
      </c>
      <c r="R44" s="13">
        <f t="shared" si="21"/>
        <v>-9.4714607295545241E-15</v>
      </c>
      <c r="S44" s="13">
        <f t="shared" si="15"/>
        <v>-9.4714607295545241E-15</v>
      </c>
      <c r="T44" s="13">
        <f t="shared" si="22"/>
        <v>1.671824415078418E-4</v>
      </c>
      <c r="U44" s="13">
        <f t="shared" si="16"/>
        <v>2.0445136405608312E-10</v>
      </c>
      <c r="V44" s="13">
        <f t="shared" si="17"/>
        <v>-1.6642654314967957E-4</v>
      </c>
      <c r="W44" s="13">
        <f t="shared" si="18"/>
        <v>-1.588040969280392E-5</v>
      </c>
      <c r="X44" s="53"/>
    </row>
    <row r="45" spans="1:24" hidden="1">
      <c r="A45" s="1">
        <v>26</v>
      </c>
      <c r="B45" s="13">
        <f t="shared" si="1"/>
        <v>0.55029815466786247</v>
      </c>
      <c r="C45" s="13">
        <f t="shared" si="2"/>
        <v>-0.83496822752075139</v>
      </c>
      <c r="D45" s="13">
        <f t="shared" si="3"/>
        <v>2.8403040959914012E-10</v>
      </c>
      <c r="E45" s="13">
        <f t="shared" si="4"/>
        <v>3520749772.57304</v>
      </c>
      <c r="F45" s="13">
        <f t="shared" si="5"/>
        <v>-3.8461538461538464E-2</v>
      </c>
      <c r="G45" s="13">
        <f t="shared" si="6"/>
        <v>6.0115927027678447E-12</v>
      </c>
      <c r="H45" s="13">
        <f t="shared" si="7"/>
        <v>-9.1213987563456559E-12</v>
      </c>
      <c r="I45" s="13">
        <f t="shared" si="8"/>
        <v>3.8461538461538464E-2</v>
      </c>
      <c r="J45" s="13">
        <f t="shared" si="9"/>
        <v>-6.0115927027678228E-12</v>
      </c>
      <c r="K45" s="13">
        <f t="shared" si="10"/>
        <v>-9.1213987563456236E-12</v>
      </c>
      <c r="L45" s="13">
        <f t="shared" si="11"/>
        <v>-74517773.18824029</v>
      </c>
      <c r="M45" s="13">
        <f t="shared" si="12"/>
        <v>74517773.188240021</v>
      </c>
      <c r="N45" s="13">
        <f t="shared" si="13"/>
        <v>-113065930.6595927</v>
      </c>
      <c r="O45" s="13">
        <f t="shared" si="14"/>
        <v>-113065930.6595923</v>
      </c>
      <c r="P45" s="13">
        <f t="shared" si="19"/>
        <v>-1.9419698720897465E-15</v>
      </c>
      <c r="Q45" s="13">
        <f t="shared" si="20"/>
        <v>1.9419698720897394E-15</v>
      </c>
      <c r="R45" s="13">
        <f t="shared" si="21"/>
        <v>-2.9465538422096596E-15</v>
      </c>
      <c r="S45" s="13">
        <f t="shared" si="15"/>
        <v>-2.9465538422096489E-15</v>
      </c>
      <c r="T45" s="13">
        <f t="shared" si="22"/>
        <v>1.2273396689440976E-4</v>
      </c>
      <c r="U45" s="13">
        <f t="shared" si="16"/>
        <v>9.0104572808955892E-11</v>
      </c>
      <c r="V45" s="13">
        <f t="shared" si="17"/>
        <v>-1.2217903208260614E-4</v>
      </c>
      <c r="W45" s="13">
        <f t="shared" si="18"/>
        <v>-1.1658255951105036E-5</v>
      </c>
      <c r="X45" s="53"/>
    </row>
    <row r="46" spans="1:24" hidden="1">
      <c r="A46" s="1">
        <v>27</v>
      </c>
      <c r="B46" s="13">
        <f t="shared" si="1"/>
        <v>0.51817726143235321</v>
      </c>
      <c r="C46" s="13">
        <f t="shared" si="2"/>
        <v>-0.85527324624032675</v>
      </c>
      <c r="D46" s="13">
        <f t="shared" si="3"/>
        <v>1.2195133663506088E-10</v>
      </c>
      <c r="E46" s="13">
        <f t="shared" si="4"/>
        <v>8199992124.666069</v>
      </c>
      <c r="F46" s="13">
        <f t="shared" si="5"/>
        <v>-3.7037037037037035E-2</v>
      </c>
      <c r="G46" s="13">
        <f t="shared" si="6"/>
        <v>2.3404596165026241E-12</v>
      </c>
      <c r="H46" s="13">
        <f t="shared" si="7"/>
        <v>-3.8630265024894598E-12</v>
      </c>
      <c r="I46" s="13">
        <f t="shared" si="8"/>
        <v>3.7037037037037035E-2</v>
      </c>
      <c r="J46" s="13">
        <f t="shared" si="9"/>
        <v>-2.340459616502616E-12</v>
      </c>
      <c r="K46" s="13">
        <f t="shared" si="10"/>
        <v>-3.863026502489446E-12</v>
      </c>
      <c r="L46" s="13">
        <f t="shared" si="11"/>
        <v>-157372202.33060527</v>
      </c>
      <c r="M46" s="13">
        <f t="shared" si="12"/>
        <v>157372202.33060467</v>
      </c>
      <c r="N46" s="13">
        <f t="shared" si="13"/>
        <v>-259749403.09660324</v>
      </c>
      <c r="O46" s="13">
        <f t="shared" si="14"/>
        <v>-259749403.09660232</v>
      </c>
      <c r="P46" s="13">
        <f t="shared" si="19"/>
        <v>-5.5504478905124268E-16</v>
      </c>
      <c r="Q46" s="13">
        <f t="shared" si="20"/>
        <v>5.5504478905124061E-16</v>
      </c>
      <c r="R46" s="13">
        <f t="shared" si="21"/>
        <v>-9.1612464280740464E-16</v>
      </c>
      <c r="S46" s="13">
        <f t="shared" si="15"/>
        <v>-9.1612464280740148E-16</v>
      </c>
      <c r="T46" s="13">
        <f t="shared" si="22"/>
        <v>9.0102907251376821E-5</v>
      </c>
      <c r="U46" s="13">
        <f t="shared" si="16"/>
        <v>3.9628122221745762E-11</v>
      </c>
      <c r="V46" s="13">
        <f t="shared" si="17"/>
        <v>-8.9695509443547258E-5</v>
      </c>
      <c r="W46" s="13">
        <f t="shared" si="18"/>
        <v>-8.5586699509924248E-6</v>
      </c>
      <c r="X46" s="53"/>
    </row>
    <row r="47" spans="1:24" hidden="1">
      <c r="A47" s="1">
        <v>28</v>
      </c>
      <c r="B47" s="13">
        <f t="shared" si="1"/>
        <v>0.48530809661931951</v>
      </c>
      <c r="C47" s="13">
        <f t="shared" si="2"/>
        <v>-0.87434321141971083</v>
      </c>
      <c r="D47" s="13">
        <f t="shared" si="3"/>
        <v>5.2361043058971704E-11</v>
      </c>
      <c r="E47" s="13">
        <f t="shared" si="4"/>
        <v>19098168057.380913</v>
      </c>
      <c r="F47" s="13">
        <f t="shared" si="5"/>
        <v>-3.5714285714285712E-2</v>
      </c>
      <c r="G47" s="13">
        <f t="shared" si="6"/>
        <v>9.0754421942684952E-13</v>
      </c>
      <c r="H47" s="13">
        <f t="shared" si="7"/>
        <v>-1.6350543764809672E-12</v>
      </c>
      <c r="I47" s="13">
        <f t="shared" si="8"/>
        <v>3.5714285714285712E-2</v>
      </c>
      <c r="J47" s="13">
        <f t="shared" si="9"/>
        <v>-9.0754421942684629E-13</v>
      </c>
      <c r="K47" s="13">
        <f t="shared" si="10"/>
        <v>-1.6350543764809612E-12</v>
      </c>
      <c r="L47" s="13">
        <f t="shared" si="11"/>
        <v>-331017699.60155183</v>
      </c>
      <c r="M47" s="13">
        <f t="shared" si="12"/>
        <v>331017699.60155064</v>
      </c>
      <c r="N47" s="13">
        <f t="shared" si="13"/>
        <v>-596369771.12585104</v>
      </c>
      <c r="O47" s="13">
        <f t="shared" si="14"/>
        <v>-596369771.12584889</v>
      </c>
      <c r="P47" s="13">
        <f t="shared" si="19"/>
        <v>-1.5800419260354153E-16</v>
      </c>
      <c r="Q47" s="13">
        <f t="shared" si="20"/>
        <v>1.5800419260354094E-16</v>
      </c>
      <c r="R47" s="13">
        <f t="shared" si="21"/>
        <v>-2.8466430735674531E-16</v>
      </c>
      <c r="S47" s="13">
        <f t="shared" si="15"/>
        <v>-2.8466430735674428E-16</v>
      </c>
      <c r="T47" s="13">
        <f t="shared" si="22"/>
        <v>6.6147402500407612E-5</v>
      </c>
      <c r="U47" s="13">
        <f t="shared" si="16"/>
        <v>1.7394112469018622E-11</v>
      </c>
      <c r="V47" s="13">
        <f t="shared" si="17"/>
        <v>-6.5848317734837962E-5</v>
      </c>
      <c r="W47" s="13">
        <f t="shared" si="18"/>
        <v>-6.2831794679564565E-6</v>
      </c>
      <c r="X47" s="53"/>
    </row>
    <row r="48" spans="1:24" hidden="1">
      <c r="A48" s="1">
        <v>29</v>
      </c>
      <c r="B48" s="13">
        <f t="shared" si="1"/>
        <v>0.45173812480051545</v>
      </c>
      <c r="C48" s="13">
        <f t="shared" si="2"/>
        <v>-0.89215058516021495</v>
      </c>
      <c r="D48" s="13">
        <f t="shared" si="3"/>
        <v>2.2481744816196289E-11</v>
      </c>
      <c r="E48" s="13">
        <f t="shared" si="4"/>
        <v>44480533347.197342</v>
      </c>
      <c r="F48" s="13">
        <f t="shared" si="5"/>
        <v>-3.4482758620689655E-2</v>
      </c>
      <c r="G48" s="13">
        <f t="shared" si="6"/>
        <v>3.5020211191421448E-13</v>
      </c>
      <c r="H48" s="13">
        <f t="shared" si="7"/>
        <v>-6.9162419976524644E-13</v>
      </c>
      <c r="I48" s="13">
        <f t="shared" si="8"/>
        <v>3.4482758620689655E-2</v>
      </c>
      <c r="J48" s="13">
        <f t="shared" si="9"/>
        <v>-3.5020211191421322E-13</v>
      </c>
      <c r="K48" s="13">
        <f t="shared" si="10"/>
        <v>-6.9162419976524392E-13</v>
      </c>
      <c r="L48" s="13">
        <f t="shared" si="11"/>
        <v>-692881128.42723417</v>
      </c>
      <c r="M48" s="13">
        <f t="shared" si="12"/>
        <v>692881128.42723179</v>
      </c>
      <c r="N48" s="13">
        <f t="shared" si="13"/>
        <v>-1368390822.5496793</v>
      </c>
      <c r="O48" s="13">
        <f t="shared" si="14"/>
        <v>-1368390822.5496745</v>
      </c>
      <c r="P48" s="13">
        <f t="shared" si="19"/>
        <v>-4.4760354275400964E-17</v>
      </c>
      <c r="Q48" s="13">
        <f t="shared" si="20"/>
        <v>4.4760354275400804E-17</v>
      </c>
      <c r="R48" s="13">
        <f t="shared" si="21"/>
        <v>-8.8398508043596348E-17</v>
      </c>
      <c r="S48" s="13">
        <f t="shared" si="15"/>
        <v>-8.8398508043596027E-17</v>
      </c>
      <c r="T48" s="13">
        <f t="shared" si="22"/>
        <v>4.8560903912134672E-5</v>
      </c>
      <c r="U48" s="13">
        <f t="shared" si="16"/>
        <v>7.6204430341142313E-12</v>
      </c>
      <c r="V48" s="13">
        <f t="shared" si="17"/>
        <v>-4.8341335820778165E-5</v>
      </c>
      <c r="W48" s="13">
        <f t="shared" si="18"/>
        <v>-4.6126759904589269E-6</v>
      </c>
      <c r="X48" s="53"/>
    </row>
    <row r="49" spans="1:24" hidden="1">
      <c r="A49" s="1">
        <v>30</v>
      </c>
      <c r="B49" s="13">
        <f t="shared" si="1"/>
        <v>0.41751582254494529</v>
      </c>
      <c r="C49" s="13">
        <f t="shared" si="2"/>
        <v>-0.90866965280272116</v>
      </c>
      <c r="D49" s="13">
        <f t="shared" si="3"/>
        <v>9.6527651179776319E-12</v>
      </c>
      <c r="E49" s="13">
        <f t="shared" si="4"/>
        <v>103597258171.91663</v>
      </c>
      <c r="F49" s="13">
        <f t="shared" si="5"/>
        <v>-3.3333333333333333E-2</v>
      </c>
      <c r="G49" s="13">
        <f t="shared" si="6"/>
        <v>1.3433940560218623E-13</v>
      </c>
      <c r="H49" s="13">
        <f t="shared" si="7"/>
        <v>-2.9237249094463177E-13</v>
      </c>
      <c r="I49" s="13">
        <f t="shared" si="8"/>
        <v>3.3333333333333333E-2</v>
      </c>
      <c r="J49" s="13">
        <f t="shared" si="9"/>
        <v>-1.3433940560218576E-13</v>
      </c>
      <c r="K49" s="13">
        <f t="shared" si="10"/>
        <v>-2.9237249094463071E-13</v>
      </c>
      <c r="L49" s="13">
        <f t="shared" si="11"/>
        <v>-1441783148.6349659</v>
      </c>
      <c r="M49" s="13">
        <f t="shared" si="12"/>
        <v>1441783148.6349607</v>
      </c>
      <c r="N49" s="13">
        <f t="shared" si="13"/>
        <v>-3137856153.8129892</v>
      </c>
      <c r="O49" s="13">
        <f t="shared" si="14"/>
        <v>-3137856153.8129778</v>
      </c>
      <c r="P49" s="13">
        <f t="shared" si="19"/>
        <v>-1.260526891834567E-17</v>
      </c>
      <c r="Q49" s="13">
        <f t="shared" si="20"/>
        <v>1.2605268918345622E-17</v>
      </c>
      <c r="R49" s="13">
        <f t="shared" si="21"/>
        <v>-2.7433751520363219E-17</v>
      </c>
      <c r="S49" s="13">
        <f t="shared" si="15"/>
        <v>-2.7433751520363114E-17</v>
      </c>
      <c r="T49" s="13">
        <f t="shared" si="22"/>
        <v>3.5650097039352952E-5</v>
      </c>
      <c r="U49" s="13">
        <f t="shared" si="16"/>
        <v>3.3324972881467194E-12</v>
      </c>
      <c r="V49" s="13">
        <f t="shared" si="17"/>
        <v>-3.5488904936932155E-5</v>
      </c>
      <c r="W49" s="13">
        <f t="shared" si="18"/>
        <v>-3.3863092339608323E-6</v>
      </c>
      <c r="X49" s="53"/>
    </row>
    <row r="50" spans="1:24" hidden="1">
      <c r="A50" s="1">
        <v>31</v>
      </c>
      <c r="B50" s="13">
        <f t="shared" si="1"/>
        <v>0.38269060841648939</v>
      </c>
      <c r="C50" s="13">
        <f t="shared" si="2"/>
        <v>-0.92387656006082175</v>
      </c>
      <c r="D50" s="13">
        <f t="shared" si="3"/>
        <v>4.1445125894196761E-12</v>
      </c>
      <c r="E50" s="13">
        <f t="shared" si="4"/>
        <v>241282895979.81946</v>
      </c>
      <c r="F50" s="13">
        <f t="shared" si="5"/>
        <v>-3.2258064516129031E-2</v>
      </c>
      <c r="G50" s="13">
        <f t="shared" si="6"/>
        <v>5.1163420788219867E-14</v>
      </c>
      <c r="H50" s="13">
        <f t="shared" si="7"/>
        <v>-1.2351671078199417E-13</v>
      </c>
      <c r="I50" s="13">
        <f t="shared" si="8"/>
        <v>3.2258064516129031E-2</v>
      </c>
      <c r="J50" s="13">
        <f t="shared" si="9"/>
        <v>-5.1163420788219684E-14</v>
      </c>
      <c r="K50" s="13">
        <f t="shared" si="10"/>
        <v>-1.2351671078199374E-13</v>
      </c>
      <c r="L50" s="13">
        <f t="shared" si="11"/>
        <v>-2978603169.7745147</v>
      </c>
      <c r="M50" s="13">
        <f t="shared" si="12"/>
        <v>2978603169.7745042</v>
      </c>
      <c r="N50" s="13">
        <f t="shared" si="13"/>
        <v>-7190826191.5919189</v>
      </c>
      <c r="O50" s="13">
        <f t="shared" si="14"/>
        <v>-7190826191.5918913</v>
      </c>
      <c r="P50" s="13">
        <f t="shared" si="19"/>
        <v>-3.5243757551400761E-18</v>
      </c>
      <c r="Q50" s="13">
        <f t="shared" si="20"/>
        <v>3.524375755140063E-18</v>
      </c>
      <c r="R50" s="13">
        <f t="shared" si="21"/>
        <v>-8.5084088227138118E-18</v>
      </c>
      <c r="S50" s="13">
        <f t="shared" si="15"/>
        <v>-8.5084088227137779E-18</v>
      </c>
      <c r="T50" s="13">
        <f t="shared" si="22"/>
        <v>2.6171864513505102E-5</v>
      </c>
      <c r="U50" s="13">
        <f t="shared" si="16"/>
        <v>1.4547871442366226E-12</v>
      </c>
      <c r="V50" s="13">
        <f t="shared" si="17"/>
        <v>-2.6053528195408621E-5</v>
      </c>
      <c r="W50" s="13">
        <f t="shared" si="18"/>
        <v>-2.485995793495695E-6</v>
      </c>
      <c r="X50" s="53"/>
    </row>
    <row r="51" spans="1:24" hidden="1">
      <c r="A51" s="1">
        <v>32</v>
      </c>
      <c r="B51" s="13">
        <f t="shared" si="1"/>
        <v>0.34731277161124496</v>
      </c>
      <c r="C51" s="13">
        <f t="shared" si="2"/>
        <v>-0.93774934746749639</v>
      </c>
      <c r="D51" s="13">
        <f t="shared" si="3"/>
        <v>1.7794885086209342E-12</v>
      </c>
      <c r="E51" s="13">
        <f t="shared" si="4"/>
        <v>561959234440.33862</v>
      </c>
      <c r="F51" s="13">
        <f t="shared" si="5"/>
        <v>-3.125E-2</v>
      </c>
      <c r="G51" s="13">
        <f t="shared" si="6"/>
        <v>1.9313721436859293E-14</v>
      </c>
      <c r="H51" s="13">
        <f t="shared" si="7"/>
        <v>-5.2147318368287161E-14</v>
      </c>
      <c r="I51" s="13">
        <f t="shared" si="8"/>
        <v>3.125E-2</v>
      </c>
      <c r="J51" s="13">
        <f t="shared" si="9"/>
        <v>-1.9313721436859227E-14</v>
      </c>
      <c r="K51" s="13">
        <f t="shared" si="10"/>
        <v>-5.2147318368286978E-14</v>
      </c>
      <c r="L51" s="13">
        <f t="shared" si="11"/>
        <v>-6099238101.4377537</v>
      </c>
      <c r="M51" s="13">
        <f t="shared" si="12"/>
        <v>6099238101.4377298</v>
      </c>
      <c r="N51" s="13">
        <f t="shared" si="13"/>
        <v>-16468028293.742601</v>
      </c>
      <c r="O51" s="13">
        <f t="shared" si="14"/>
        <v>-16468028293.74254</v>
      </c>
      <c r="P51" s="13">
        <f t="shared" si="19"/>
        <v>-9.767030252387105E-19</v>
      </c>
      <c r="Q51" s="13">
        <f t="shared" si="20"/>
        <v>9.7670302523870646E-19</v>
      </c>
      <c r="R51" s="13">
        <f t="shared" si="21"/>
        <v>-2.6371118468753598E-18</v>
      </c>
      <c r="S51" s="13">
        <f t="shared" si="15"/>
        <v>-2.6371118468753498E-18</v>
      </c>
      <c r="T51" s="13">
        <f t="shared" si="22"/>
        <v>1.9213593867876229E-5</v>
      </c>
      <c r="U51" s="13">
        <f t="shared" si="16"/>
        <v>6.3400692224444982E-13</v>
      </c>
      <c r="V51" s="13">
        <f t="shared" si="17"/>
        <v>-1.9126719391146848E-5</v>
      </c>
      <c r="W51" s="13">
        <f t="shared" si="18"/>
        <v>-1.8250477416937286E-6</v>
      </c>
      <c r="X51" s="53"/>
    </row>
    <row r="52" spans="1:24" hidden="1">
      <c r="A52" s="1">
        <v>33</v>
      </c>
      <c r="B52" s="13">
        <f t="shared" ref="B52:B115" si="23">COS($A52*Leiter_v1)</f>
        <v>0.31143339933763681</v>
      </c>
      <c r="C52" s="13">
        <f t="shared" ref="C52:C115" si="24">SIN($A52*Leiter_v1)</f>
        <v>-0.95026798208558205</v>
      </c>
      <c r="D52" s="13">
        <f t="shared" ref="D52:D115" si="25">EXP(-$A52*Leiter_u1)</f>
        <v>7.6404143647621239E-13</v>
      </c>
      <c r="E52" s="13">
        <f t="shared" ref="E52:E115" si="26">EXP($A52*Leiter_u1)</f>
        <v>1308829537586.3872</v>
      </c>
      <c r="F52" s="13">
        <f t="shared" ref="F52:F115" si="27">-Strom_1/$A52</f>
        <v>-3.0303030303030304E-2</v>
      </c>
      <c r="G52" s="13">
        <f t="shared" ref="G52:G115" si="28">Strom_1/$A52*COS($A52*Leiter_v1)/EXP($A52*Leiter_u1)</f>
        <v>7.2105461150484206E-15</v>
      </c>
      <c r="H52" s="13">
        <f t="shared" ref="H52:H115" si="29">Strom_1/$A52*SIN($A52*Leiter_v1)/EXP($A52*Leiter_u1)</f>
        <v>-2.2001336790000598E-14</v>
      </c>
      <c r="I52" s="13">
        <f t="shared" ref="I52:I115" si="30">-Strom_2/$A52</f>
        <v>3.0303030303030304E-2</v>
      </c>
      <c r="J52" s="13">
        <f t="shared" ref="J52:J115" si="31">Strom_2/$A52*COS($A52*Leiter_v2)/EXP(-$A52*Leiter_u2)</f>
        <v>-7.2105461150483953E-15</v>
      </c>
      <c r="K52" s="13">
        <f t="shared" ref="K52:K115" si="32">Strom_2/$A52*SIN($A52*Leiter_v2)/EXP(-$A52*Leiter_u2)</f>
        <v>-2.2001336790000519E-14</v>
      </c>
      <c r="L52" s="13">
        <f t="shared" ref="L52:L69" si="33">F52+G52+I52+J52*EXP(-2*$A52*Leiter_u2)</f>
        <v>-12351916122.546583</v>
      </c>
      <c r="M52" s="13">
        <f t="shared" ref="M52:M69" si="34">F52+G52*EXP(2*$A52*Leiter_u1)+I52+J52</f>
        <v>12351916122.546539</v>
      </c>
      <c r="N52" s="13">
        <f t="shared" ref="N52:N69" si="35">H52+K52*EXP(-2*$A52*Leiter_u2)</f>
        <v>-37689054653.825027</v>
      </c>
      <c r="O52" s="13">
        <f t="shared" ref="O52:O69" si="36">H52*EXP(2*$A52*Leiter_u1)+K52</f>
        <v>-37689054653.824898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-2.6769401823768901E-19</v>
      </c>
      <c r="Q52" s="13">
        <f t="shared" ref="Q52:Q69" si="38">(M52+P52)*((Perm_mü1-1)/(Perm_mü1+1)*EXP(-2*$A52*Körper_u1))</f>
        <v>2.67694018237688E-19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-8.1680723733592081E-19</v>
      </c>
      <c r="S52" s="13">
        <f t="shared" ref="S52:S69" si="40">(O52+R52)*((Perm_mü1-1)/(Perm_mü1+1)*EXP(-2*$A52*Körper_u1))</f>
        <v>-8.1680723733591792E-19</v>
      </c>
      <c r="T52" s="13">
        <f t="shared" ref="T52:T69" si="41">Strom_1/Metric_h*$A52*((-(I52+J52+P52)*$B52-(K52+R52)*$C52)*$D52+((Q52*$B52+S52*$C52)*$E52))</f>
        <v>1.4105307143344823E-5</v>
      </c>
      <c r="U52" s="13">
        <f t="shared" ref="U52:U69" si="42">Strom_1/Metric_h*$A52*((-(I52+J52+P52)*$C52+(K52+R52)*$B52)*$D52+((-Q52*$C52+S52*$B52)*$E52))</f>
        <v>2.7585130945847186E-13</v>
      </c>
      <c r="V52" s="13">
        <f t="shared" ref="V52:V69" si="43">KoorK_xu*T52-KoorK_xv*U52</f>
        <v>-1.4041529823410386E-5</v>
      </c>
      <c r="W52" s="13">
        <f t="shared" ref="W52:W69" si="44">KoorK_yu*T52+KoorK_yv*U52</f>
        <v>-1.3398250998009075E-6</v>
      </c>
      <c r="X52" s="53"/>
    </row>
    <row r="53" spans="1:24" hidden="1">
      <c r="A53" s="1">
        <v>34</v>
      </c>
      <c r="B53" s="13">
        <f t="shared" si="23"/>
        <v>0.27510430304415967</v>
      </c>
      <c r="C53" s="13">
        <f t="shared" si="24"/>
        <v>-0.96141438643624799</v>
      </c>
      <c r="D53" s="13">
        <f t="shared" si="25"/>
        <v>3.2804893868352945E-13</v>
      </c>
      <c r="E53" s="13">
        <f t="shared" si="26"/>
        <v>3048325667545.3091</v>
      </c>
      <c r="F53" s="13">
        <f t="shared" si="27"/>
        <v>-2.9411764705882353E-2</v>
      </c>
      <c r="G53" s="13">
        <f t="shared" si="28"/>
        <v>2.6543433717914308E-15</v>
      </c>
      <c r="H53" s="13">
        <f t="shared" si="29"/>
        <v>-9.2762049736908177E-15</v>
      </c>
      <c r="I53" s="13">
        <f t="shared" si="30"/>
        <v>2.9411764705882353E-2</v>
      </c>
      <c r="J53" s="13">
        <f t="shared" si="31"/>
        <v>-2.6543433717914213E-15</v>
      </c>
      <c r="K53" s="13">
        <f t="shared" si="32"/>
        <v>-9.2762049736907846E-15</v>
      </c>
      <c r="L53" s="13">
        <f t="shared" si="33"/>
        <v>-24664926712.402294</v>
      </c>
      <c r="M53" s="13">
        <f t="shared" si="34"/>
        <v>24664926712.40221</v>
      </c>
      <c r="N53" s="13">
        <f t="shared" si="35"/>
        <v>-86197180921.204391</v>
      </c>
      <c r="O53" s="13">
        <f t="shared" si="36"/>
        <v>-86197180921.204102</v>
      </c>
      <c r="P53" s="13">
        <f t="shared" si="37"/>
        <v>-7.2343838761782393E-20</v>
      </c>
      <c r="Q53" s="13">
        <f t="shared" si="38"/>
        <v>7.2343838761782152E-20</v>
      </c>
      <c r="R53" s="13">
        <f t="shared" si="39"/>
        <v>-2.5282195365892672E-19</v>
      </c>
      <c r="S53" s="13">
        <f t="shared" si="40"/>
        <v>-2.5282195365892586E-19</v>
      </c>
      <c r="T53" s="13">
        <f t="shared" si="41"/>
        <v>1.0355152213390497E-5</v>
      </c>
      <c r="U53" s="13">
        <f t="shared" si="42"/>
        <v>1.1982882407073105E-13</v>
      </c>
      <c r="V53" s="13">
        <f t="shared" si="43"/>
        <v>-1.0308331257295638E-5</v>
      </c>
      <c r="W53" s="13">
        <f t="shared" si="44"/>
        <v>-9.8360791053875964E-7</v>
      </c>
      <c r="X53" s="53"/>
    </row>
    <row r="54" spans="1:24" hidden="1">
      <c r="A54" s="1">
        <v>35</v>
      </c>
      <c r="B54" s="13">
        <f t="shared" si="23"/>
        <v>0.2383779436012852</v>
      </c>
      <c r="C54" s="13">
        <f t="shared" si="24"/>
        <v>-0.97117246460369877</v>
      </c>
      <c r="D54" s="13">
        <f t="shared" si="25"/>
        <v>1.4085113847714749E-13</v>
      </c>
      <c r="E54" s="13">
        <f t="shared" si="26"/>
        <v>7099694122545.1709</v>
      </c>
      <c r="F54" s="13">
        <f t="shared" si="27"/>
        <v>-2.8571428571428571E-2</v>
      </c>
      <c r="G54" s="13">
        <f t="shared" si="28"/>
        <v>9.5930870697377933E-16</v>
      </c>
      <c r="H54" s="13">
        <f t="shared" si="29"/>
        <v>-3.9083070656310914E-15</v>
      </c>
      <c r="I54" s="13">
        <f t="shared" si="30"/>
        <v>2.8571428571428571E-2</v>
      </c>
      <c r="J54" s="13">
        <f t="shared" si="31"/>
        <v>-9.5930870697377578E-16</v>
      </c>
      <c r="K54" s="13">
        <f t="shared" si="32"/>
        <v>-3.9083070656310772E-15</v>
      </c>
      <c r="L54" s="13">
        <f t="shared" si="33"/>
        <v>-48354585289.441551</v>
      </c>
      <c r="M54" s="13">
        <f t="shared" si="34"/>
        <v>48354585289.441399</v>
      </c>
      <c r="N54" s="13">
        <f t="shared" si="35"/>
        <v>-197000783969.27463</v>
      </c>
      <c r="O54" s="13">
        <f t="shared" si="36"/>
        <v>-197000783969.27396</v>
      </c>
      <c r="P54" s="13">
        <f t="shared" si="37"/>
        <v>-1.919449856248836E-20</v>
      </c>
      <c r="Q54" s="13">
        <f t="shared" si="38"/>
        <v>1.9194498562488297E-20</v>
      </c>
      <c r="R54" s="13">
        <f t="shared" si="39"/>
        <v>-7.8200055735624171E-20</v>
      </c>
      <c r="S54" s="13">
        <f t="shared" si="40"/>
        <v>-7.8200055735623894E-20</v>
      </c>
      <c r="T54" s="13">
        <f t="shared" si="41"/>
        <v>7.6020448272196334E-6</v>
      </c>
      <c r="U54" s="13">
        <f t="shared" si="42"/>
        <v>5.1971920356565672E-14</v>
      </c>
      <c r="V54" s="13">
        <f t="shared" si="43"/>
        <v>-7.5676720787404509E-6</v>
      </c>
      <c r="W54" s="13">
        <f t="shared" si="44"/>
        <v>-7.2209764792957533E-7</v>
      </c>
      <c r="X54" s="53"/>
    </row>
    <row r="55" spans="1:24" hidden="1">
      <c r="A55" s="1">
        <v>36</v>
      </c>
      <c r="B55" s="13">
        <f t="shared" si="23"/>
        <v>0.20130735554557561</v>
      </c>
      <c r="C55" s="13">
        <f t="shared" si="24"/>
        <v>-0.97952812547840973</v>
      </c>
      <c r="D55" s="13">
        <f t="shared" si="25"/>
        <v>6.0475864637524338E-14</v>
      </c>
      <c r="E55" s="13">
        <f t="shared" si="26"/>
        <v>16535522162332.434</v>
      </c>
      <c r="F55" s="13">
        <f t="shared" si="27"/>
        <v>-2.7777777777777776E-2</v>
      </c>
      <c r="G55" s="13">
        <f t="shared" si="28"/>
        <v>3.3817323290311708E-16</v>
      </c>
      <c r="H55" s="13">
        <f t="shared" si="29"/>
        <v>-1.6454947312522293E-15</v>
      </c>
      <c r="I55" s="13">
        <f t="shared" si="30"/>
        <v>2.7777777777777776E-2</v>
      </c>
      <c r="J55" s="13">
        <f t="shared" si="31"/>
        <v>-3.3817323290311585E-16</v>
      </c>
      <c r="K55" s="13">
        <f t="shared" si="32"/>
        <v>-1.6454947312522236E-15</v>
      </c>
      <c r="L55" s="13">
        <f t="shared" si="33"/>
        <v>-92464506640.678101</v>
      </c>
      <c r="M55" s="13">
        <f t="shared" si="34"/>
        <v>92464506640.67778</v>
      </c>
      <c r="N55" s="13">
        <f t="shared" si="35"/>
        <v>-449916917429.89569</v>
      </c>
      <c r="O55" s="13">
        <f t="shared" si="36"/>
        <v>-449916917429.89404</v>
      </c>
      <c r="P55" s="13">
        <f t="shared" si="37"/>
        <v>-4.9674276745669987E-21</v>
      </c>
      <c r="Q55" s="13">
        <f t="shared" si="38"/>
        <v>4.9674276745669806E-21</v>
      </c>
      <c r="R55" s="13">
        <f t="shared" si="39"/>
        <v>-2.4170677247889209E-20</v>
      </c>
      <c r="S55" s="13">
        <f t="shared" si="40"/>
        <v>-2.4170677247889119E-20</v>
      </c>
      <c r="T55" s="13">
        <f t="shared" si="41"/>
        <v>5.580901595538271E-6</v>
      </c>
      <c r="U55" s="13">
        <f t="shared" si="42"/>
        <v>2.2506659583495694E-14</v>
      </c>
      <c r="V55" s="13">
        <f t="shared" si="43"/>
        <v>-5.5556674720241986E-6</v>
      </c>
      <c r="W55" s="13">
        <f t="shared" si="44"/>
        <v>-5.3011471106029045E-7</v>
      </c>
      <c r="X55" s="53"/>
    </row>
    <row r="56" spans="1:24" hidden="1">
      <c r="A56" s="1">
        <v>37</v>
      </c>
      <c r="B56" s="13">
        <f t="shared" si="23"/>
        <v>0.16394607049539547</v>
      </c>
      <c r="C56" s="13">
        <f t="shared" si="24"/>
        <v>-0.98646930310533176</v>
      </c>
      <c r="D56" s="13">
        <f t="shared" si="25"/>
        <v>2.5965925751104622E-14</v>
      </c>
      <c r="E56" s="13">
        <f t="shared" si="26"/>
        <v>38512010300940.602</v>
      </c>
      <c r="F56" s="13">
        <f t="shared" si="27"/>
        <v>-2.7027027027027029E-2</v>
      </c>
      <c r="G56" s="13">
        <f t="shared" si="28"/>
        <v>1.1505436469375145E-16</v>
      </c>
      <c r="H56" s="13">
        <f t="shared" si="29"/>
        <v>-6.9228618054532332E-16</v>
      </c>
      <c r="I56" s="13">
        <f t="shared" si="30"/>
        <v>2.7027027027027029E-2</v>
      </c>
      <c r="J56" s="13">
        <f t="shared" si="31"/>
        <v>-1.1505436469375105E-16</v>
      </c>
      <c r="K56" s="13">
        <f t="shared" si="32"/>
        <v>-6.9228618054532096E-16</v>
      </c>
      <c r="L56" s="13">
        <f t="shared" si="33"/>
        <v>-170645750154.52509</v>
      </c>
      <c r="M56" s="13">
        <f t="shared" si="34"/>
        <v>170645750154.52444</v>
      </c>
      <c r="N56" s="13">
        <f t="shared" si="35"/>
        <v>-1026781512506.8748</v>
      </c>
      <c r="O56" s="13">
        <f t="shared" si="36"/>
        <v>-1026781512506.8711</v>
      </c>
      <c r="P56" s="13">
        <f t="shared" si="37"/>
        <v>-1.2407073649901818E-21</v>
      </c>
      <c r="Q56" s="13">
        <f t="shared" si="38"/>
        <v>1.2407073649901771E-21</v>
      </c>
      <c r="R56" s="13">
        <f t="shared" si="39"/>
        <v>-7.4653800850560273E-21</v>
      </c>
      <c r="S56" s="13">
        <f t="shared" si="40"/>
        <v>-7.4653800850560002E-21</v>
      </c>
      <c r="T56" s="13">
        <f t="shared" si="41"/>
        <v>4.097116409341172E-6</v>
      </c>
      <c r="U56" s="13">
        <f t="shared" si="42"/>
        <v>9.7319401286782913E-15</v>
      </c>
      <c r="V56" s="13">
        <f t="shared" si="43"/>
        <v>-4.0785912403599685E-6</v>
      </c>
      <c r="W56" s="13">
        <f t="shared" si="44"/>
        <v>-3.8917397245036847E-7</v>
      </c>
      <c r="X56" s="53"/>
    </row>
    <row r="57" spans="1:24" hidden="1">
      <c r="A57" s="1">
        <v>38</v>
      </c>
      <c r="B57" s="13">
        <f t="shared" si="23"/>
        <v>0.12634803984881599</v>
      </c>
      <c r="C57" s="13">
        <f t="shared" si="24"/>
        <v>-0.99198597410767964</v>
      </c>
      <c r="D57" s="13">
        <f t="shared" si="25"/>
        <v>1.1148733534493807E-14</v>
      </c>
      <c r="E57" s="13">
        <f t="shared" si="26"/>
        <v>89696286749166.047</v>
      </c>
      <c r="F57" s="13">
        <f t="shared" si="27"/>
        <v>-2.6315789473684209E-2</v>
      </c>
      <c r="G57" s="13">
        <f t="shared" si="28"/>
        <v>3.7068963917896175E-17</v>
      </c>
      <c r="H57" s="13">
        <f t="shared" si="29"/>
        <v>-2.9103650777057345E-16</v>
      </c>
      <c r="I57" s="13">
        <f t="shared" si="30"/>
        <v>2.6315789473684209E-2</v>
      </c>
      <c r="J57" s="13">
        <f t="shared" si="31"/>
        <v>-3.7068963917896175E-17</v>
      </c>
      <c r="K57" s="13">
        <f t="shared" si="32"/>
        <v>-2.9103650777057345E-16</v>
      </c>
      <c r="L57" s="13">
        <f t="shared" si="33"/>
        <v>-298235526644.0647</v>
      </c>
      <c r="M57" s="13">
        <f t="shared" si="34"/>
        <v>298235526644.0647</v>
      </c>
      <c r="N57" s="13">
        <f t="shared" si="35"/>
        <v>-2341512062755.6113</v>
      </c>
      <c r="O57" s="13">
        <f t="shared" si="36"/>
        <v>-2341512062755.6113</v>
      </c>
      <c r="P57" s="13">
        <f t="shared" si="37"/>
        <v>-2.9346117194958975E-22</v>
      </c>
      <c r="Q57" s="13">
        <f t="shared" si="38"/>
        <v>2.934611719495897E-22</v>
      </c>
      <c r="R57" s="13">
        <f t="shared" si="39"/>
        <v>-2.3040275643969398E-21</v>
      </c>
      <c r="S57" s="13">
        <f t="shared" si="40"/>
        <v>-2.3040275643969394E-21</v>
      </c>
      <c r="T57" s="13">
        <f t="shared" si="41"/>
        <v>3.0078227649573465E-6</v>
      </c>
      <c r="U57" s="13">
        <f t="shared" si="42"/>
        <v>4.2018748737718884E-15</v>
      </c>
      <c r="V57" s="13">
        <f t="shared" si="43"/>
        <v>-2.9942228521004631E-6</v>
      </c>
      <c r="W57" s="13">
        <f t="shared" si="44"/>
        <v>-2.8570492144045875E-7</v>
      </c>
      <c r="X57" s="53"/>
    </row>
    <row r="58" spans="1:24" hidden="1">
      <c r="A58" s="1">
        <v>39</v>
      </c>
      <c r="B58" s="13">
        <f t="shared" si="23"/>
        <v>8.8567556875336656E-2</v>
      </c>
      <c r="C58" s="13">
        <f t="shared" si="24"/>
        <v>-0.99607017216114546</v>
      </c>
      <c r="D58" s="13">
        <f t="shared" si="25"/>
        <v>4.7868217992520451E-15</v>
      </c>
      <c r="E58" s="13">
        <f t="shared" si="26"/>
        <v>208906878496344.47</v>
      </c>
      <c r="F58" s="13">
        <f t="shared" si="27"/>
        <v>-2.564102564102564E-2</v>
      </c>
      <c r="G58" s="13">
        <f t="shared" si="28"/>
        <v>1.0870695178393766E-17</v>
      </c>
      <c r="H58" s="13">
        <f t="shared" si="29"/>
        <v>-1.2225667727399253E-16</v>
      </c>
      <c r="I58" s="13">
        <f t="shared" si="30"/>
        <v>2.564102564102564E-2</v>
      </c>
      <c r="J58" s="13">
        <f t="shared" si="31"/>
        <v>-1.0870695178393689E-17</v>
      </c>
      <c r="K58" s="13">
        <f t="shared" si="32"/>
        <v>-1.2225667727399167E-16</v>
      </c>
      <c r="L58" s="13">
        <f t="shared" si="33"/>
        <v>-474419790842.92731</v>
      </c>
      <c r="M58" s="13">
        <f t="shared" si="34"/>
        <v>474419790842.92389</v>
      </c>
      <c r="N58" s="13">
        <f t="shared" si="35"/>
        <v>-5335536164859.0469</v>
      </c>
      <c r="O58" s="13">
        <f t="shared" si="36"/>
        <v>-5335536164859.0078</v>
      </c>
      <c r="P58" s="13">
        <f t="shared" si="37"/>
        <v>-6.3178812157963524E-23</v>
      </c>
      <c r="Q58" s="13">
        <f t="shared" si="38"/>
        <v>6.3178812157963054E-23</v>
      </c>
      <c r="R58" s="13">
        <f t="shared" si="39"/>
        <v>-7.1053704678449384E-22</v>
      </c>
      <c r="S58" s="13">
        <f t="shared" si="40"/>
        <v>-7.1053704678448848E-22</v>
      </c>
      <c r="T58" s="13">
        <f t="shared" si="41"/>
        <v>2.20813784147237E-6</v>
      </c>
      <c r="U58" s="13">
        <f t="shared" si="42"/>
        <v>1.8115454617787642E-15</v>
      </c>
      <c r="V58" s="13">
        <f t="shared" si="43"/>
        <v>-2.1981537151024138E-6</v>
      </c>
      <c r="W58" s="13">
        <f t="shared" si="44"/>
        <v>-2.097450195754197E-7</v>
      </c>
      <c r="X58" s="53"/>
    </row>
    <row r="59" spans="1:24" hidden="1">
      <c r="A59" s="1">
        <v>40</v>
      </c>
      <c r="B59" s="13">
        <f t="shared" si="23"/>
        <v>5.0659178313931692E-2</v>
      </c>
      <c r="C59" s="13">
        <f t="shared" si="24"/>
        <v>-0.99871599949763357</v>
      </c>
      <c r="D59" s="13">
        <f t="shared" si="25"/>
        <v>2.0552704813421473E-15</v>
      </c>
      <c r="E59" s="13">
        <f t="shared" si="26"/>
        <v>486553964102560.81</v>
      </c>
      <c r="F59" s="13">
        <f t="shared" si="27"/>
        <v>-2.5000000000000001E-2</v>
      </c>
      <c r="G59" s="13">
        <f t="shared" si="28"/>
        <v>2.6029578449418013E-18</v>
      </c>
      <c r="H59" s="13">
        <f t="shared" si="29"/>
        <v>-5.1315787825290124E-17</v>
      </c>
      <c r="I59" s="13">
        <f t="shared" si="30"/>
        <v>2.5000000000000001E-2</v>
      </c>
      <c r="J59" s="13">
        <f t="shared" si="31"/>
        <v>-2.6029578449418013E-18</v>
      </c>
      <c r="K59" s="13">
        <f t="shared" si="32"/>
        <v>-5.1315787825290124E-17</v>
      </c>
      <c r="L59" s="13">
        <f t="shared" si="33"/>
        <v>-616210600670.54858</v>
      </c>
      <c r="M59" s="13">
        <f t="shared" si="34"/>
        <v>616210600670.54858</v>
      </c>
      <c r="N59" s="13">
        <f t="shared" si="35"/>
        <v>-12148230714205.617</v>
      </c>
      <c r="O59" s="13">
        <f t="shared" si="36"/>
        <v>-12148230714205.617</v>
      </c>
      <c r="P59" s="13">
        <f t="shared" si="37"/>
        <v>-1.1105937151741778E-23</v>
      </c>
      <c r="Q59" s="13">
        <f t="shared" si="38"/>
        <v>1.1105937151741775E-23</v>
      </c>
      <c r="R59" s="13">
        <f t="shared" si="39"/>
        <v>-2.1894703964847749E-22</v>
      </c>
      <c r="S59" s="13">
        <f t="shared" si="40"/>
        <v>-2.1894703964847745E-22</v>
      </c>
      <c r="T59" s="13">
        <f t="shared" si="41"/>
        <v>1.6210638417507529E-6</v>
      </c>
      <c r="U59" s="13">
        <f t="shared" si="42"/>
        <v>7.7987145074544479E-16</v>
      </c>
      <c r="V59" s="13">
        <f t="shared" si="43"/>
        <v>-1.613734178692045E-6</v>
      </c>
      <c r="W59" s="13">
        <f t="shared" si="44"/>
        <v>-1.5398045340558315E-7</v>
      </c>
      <c r="X59" s="53"/>
    </row>
    <row r="60" spans="1:24" hidden="1">
      <c r="A60" s="1">
        <v>41</v>
      </c>
      <c r="B60" s="13">
        <f t="shared" si="23"/>
        <v>1.2677645590632097E-2</v>
      </c>
      <c r="C60" s="13">
        <f t="shared" si="24"/>
        <v>-0.99991963542190643</v>
      </c>
      <c r="D60" s="13">
        <f t="shared" si="25"/>
        <v>8.8245122309262599E-16</v>
      </c>
      <c r="E60" s="13">
        <f t="shared" si="26"/>
        <v>1133207109731702</v>
      </c>
      <c r="F60" s="13">
        <f t="shared" si="27"/>
        <v>-2.4390243902439025E-2</v>
      </c>
      <c r="G60" s="13">
        <f t="shared" si="28"/>
        <v>2.7286350871678364E-19</v>
      </c>
      <c r="H60" s="13">
        <f t="shared" si="29"/>
        <v>-2.1521470860302293E-17</v>
      </c>
      <c r="I60" s="13">
        <f t="shared" si="30"/>
        <v>2.4390243902439025E-2</v>
      </c>
      <c r="J60" s="13">
        <f t="shared" si="31"/>
        <v>-2.7286350871678171E-19</v>
      </c>
      <c r="K60" s="13">
        <f t="shared" si="32"/>
        <v>-2.1521470860302139E-17</v>
      </c>
      <c r="L60" s="13">
        <f t="shared" si="33"/>
        <v>-350399954096.66229</v>
      </c>
      <c r="M60" s="13">
        <f t="shared" si="34"/>
        <v>350399954096.65979</v>
      </c>
      <c r="N60" s="13">
        <f t="shared" si="35"/>
        <v>-27636976585864.48</v>
      </c>
      <c r="O60" s="13">
        <f t="shared" si="36"/>
        <v>-27636976585864.285</v>
      </c>
      <c r="P60" s="13">
        <f t="shared" si="37"/>
        <v>-8.5468774037989195E-25</v>
      </c>
      <c r="Q60" s="13">
        <f t="shared" si="38"/>
        <v>8.5468774037988571E-25</v>
      </c>
      <c r="R60" s="13">
        <f t="shared" si="39"/>
        <v>-6.7411495900448501E-23</v>
      </c>
      <c r="S60" s="13">
        <f t="shared" si="40"/>
        <v>-6.741149590044802E-23</v>
      </c>
      <c r="T60" s="13">
        <f t="shared" si="41"/>
        <v>1.1900742469983747E-6</v>
      </c>
      <c r="U60" s="13">
        <f t="shared" si="42"/>
        <v>3.3524927242859789E-16</v>
      </c>
      <c r="V60" s="13">
        <f t="shared" si="43"/>
        <v>-1.1846933094577167E-6</v>
      </c>
      <c r="W60" s="13">
        <f t="shared" si="44"/>
        <v>-1.1304192162987483E-7</v>
      </c>
      <c r="X60" s="53"/>
    </row>
    <row r="61" spans="1:24" hidden="1">
      <c r="A61" s="1">
        <v>42</v>
      </c>
      <c r="B61" s="13">
        <f t="shared" si="23"/>
        <v>-2.5322194230588568E-2</v>
      </c>
      <c r="C61" s="13">
        <f t="shared" si="24"/>
        <v>-0.99967934182884277</v>
      </c>
      <c r="D61" s="13">
        <f t="shared" si="25"/>
        <v>3.7888938132811635E-16</v>
      </c>
      <c r="E61" s="13">
        <f t="shared" si="26"/>
        <v>2639292757413027</v>
      </c>
      <c r="F61" s="13">
        <f t="shared" si="27"/>
        <v>-2.3809523809523808E-2</v>
      </c>
      <c r="G61" s="13">
        <f t="shared" si="28"/>
        <v>-2.2843596442614523E-19</v>
      </c>
      <c r="H61" s="13">
        <f t="shared" si="29"/>
        <v>-9.0182830321911593E-18</v>
      </c>
      <c r="I61" s="13">
        <f t="shared" si="30"/>
        <v>2.3809523809523808E-2</v>
      </c>
      <c r="J61" s="13">
        <f t="shared" si="31"/>
        <v>2.2843596442614364E-19</v>
      </c>
      <c r="K61" s="13">
        <f t="shared" si="32"/>
        <v>-9.0182830321910961E-18</v>
      </c>
      <c r="L61" s="13">
        <f t="shared" si="33"/>
        <v>1591254377014.2578</v>
      </c>
      <c r="M61" s="13">
        <f t="shared" si="34"/>
        <v>-1591254377014.2461</v>
      </c>
      <c r="N61" s="13">
        <f t="shared" si="35"/>
        <v>-62820153491054.875</v>
      </c>
      <c r="O61" s="13">
        <f t="shared" si="36"/>
        <v>-62820153491054.422</v>
      </c>
      <c r="P61" s="13">
        <f t="shared" si="37"/>
        <v>5.2529157190994555E-25</v>
      </c>
      <c r="Q61" s="13">
        <f t="shared" si="38"/>
        <v>-5.2529157190994151E-25</v>
      </c>
      <c r="R61" s="13">
        <f t="shared" si="39"/>
        <v>-2.0737663098754572E-23</v>
      </c>
      <c r="S61" s="13">
        <f t="shared" si="40"/>
        <v>-2.0737663098754416E-23</v>
      </c>
      <c r="T61" s="13">
        <f t="shared" si="41"/>
        <v>8.7367115154492028E-7</v>
      </c>
      <c r="U61" s="13">
        <f t="shared" si="42"/>
        <v>1.4390808102874444E-16</v>
      </c>
      <c r="V61" s="13">
        <f t="shared" si="43"/>
        <v>-8.697208350659701E-7</v>
      </c>
      <c r="W61" s="13">
        <f t="shared" si="44"/>
        <v>-8.2987650536287849E-8</v>
      </c>
      <c r="X61" s="53"/>
    </row>
    <row r="62" spans="1:24" hidden="1">
      <c r="A62" s="1">
        <v>43</v>
      </c>
      <c r="B62" s="13">
        <f t="shared" si="23"/>
        <v>-6.328546764947246E-2</v>
      </c>
      <c r="C62" s="13">
        <f t="shared" si="24"/>
        <v>-0.99799546571334063</v>
      </c>
      <c r="D62" s="13">
        <f t="shared" si="25"/>
        <v>1.6267999808544019E-16</v>
      </c>
      <c r="E62" s="13">
        <f t="shared" si="26"/>
        <v>6147037200447937</v>
      </c>
      <c r="F62" s="13">
        <f t="shared" si="27"/>
        <v>-2.3255813953488372E-2</v>
      </c>
      <c r="G62" s="13">
        <f t="shared" si="28"/>
        <v>-2.39425110605869E-19</v>
      </c>
      <c r="H62" s="13">
        <f t="shared" si="29"/>
        <v>-3.7756721035238194E-18</v>
      </c>
      <c r="I62" s="13">
        <f t="shared" si="30"/>
        <v>2.3255813953488372E-2</v>
      </c>
      <c r="J62" s="13">
        <f t="shared" si="31"/>
        <v>2.39425110605869E-19</v>
      </c>
      <c r="K62" s="13">
        <f t="shared" si="32"/>
        <v>-3.7756721035238194E-18</v>
      </c>
      <c r="L62" s="13">
        <f t="shared" si="33"/>
        <v>9046933113698.877</v>
      </c>
      <c r="M62" s="13">
        <f t="shared" si="34"/>
        <v>-9046933113698.877</v>
      </c>
      <c r="N62" s="13">
        <f t="shared" si="35"/>
        <v>-142667796595773.69</v>
      </c>
      <c r="O62" s="13">
        <f t="shared" si="36"/>
        <v>-142667796595773.69</v>
      </c>
      <c r="P62" s="13">
        <f t="shared" si="37"/>
        <v>4.0418443839220578E-25</v>
      </c>
      <c r="Q62" s="13">
        <f t="shared" si="38"/>
        <v>-4.0418443839220578E-25</v>
      </c>
      <c r="R62" s="13">
        <f t="shared" si="39"/>
        <v>-6.373884112882539E-24</v>
      </c>
      <c r="S62" s="13">
        <f t="shared" si="40"/>
        <v>-6.3738841128825398E-24</v>
      </c>
      <c r="T62" s="13">
        <f t="shared" si="41"/>
        <v>6.413896300693922E-7</v>
      </c>
      <c r="U62" s="13">
        <f t="shared" si="42"/>
        <v>6.168431359418614E-17</v>
      </c>
      <c r="V62" s="13">
        <f t="shared" si="43"/>
        <v>-6.3848957777367555E-7</v>
      </c>
      <c r="W62" s="13">
        <f t="shared" si="44"/>
        <v>-6.0923859446932039E-8</v>
      </c>
      <c r="X62" s="53"/>
    </row>
    <row r="63" spans="1:24" hidden="1">
      <c r="A63" s="1">
        <v>44</v>
      </c>
      <c r="B63" s="13">
        <f t="shared" si="23"/>
        <v>-0.10115735396931318</v>
      </c>
      <c r="C63" s="13">
        <f t="shared" si="24"/>
        <v>-0.99487043866924052</v>
      </c>
      <c r="D63" s="13">
        <f t="shared" si="25"/>
        <v>6.9848306870760896E-17</v>
      </c>
      <c r="E63" s="13">
        <f t="shared" si="26"/>
        <v>1.4316739299784068E+16</v>
      </c>
      <c r="F63" s="13">
        <f t="shared" si="27"/>
        <v>-2.2727272727272728E-2</v>
      </c>
      <c r="G63" s="13">
        <f t="shared" si="28"/>
        <v>-1.6058340687006294E-19</v>
      </c>
      <c r="H63" s="13">
        <f t="shared" si="29"/>
        <v>-1.5793185385640366E-18</v>
      </c>
      <c r="I63" s="13">
        <f t="shared" si="30"/>
        <v>2.2727272727272728E-2</v>
      </c>
      <c r="J63" s="13">
        <f t="shared" si="31"/>
        <v>1.6058340687006181E-19</v>
      </c>
      <c r="K63" s="13">
        <f t="shared" si="32"/>
        <v>-1.5793185385640254E-18</v>
      </c>
      <c r="L63" s="13">
        <f t="shared" si="33"/>
        <v>32914624205332.824</v>
      </c>
      <c r="M63" s="13">
        <f t="shared" si="34"/>
        <v>-32914624205332.594</v>
      </c>
      <c r="N63" s="13">
        <f t="shared" si="35"/>
        <v>-323711379715668.87</v>
      </c>
      <c r="O63" s="13">
        <f t="shared" si="36"/>
        <v>-323711379715666.62</v>
      </c>
      <c r="P63" s="13">
        <f t="shared" si="37"/>
        <v>1.9901439824211845E-25</v>
      </c>
      <c r="Q63" s="13">
        <f t="shared" si="38"/>
        <v>-1.9901439824211705E-25</v>
      </c>
      <c r="R63" s="13">
        <f t="shared" si="39"/>
        <v>-1.9572827274692657E-24</v>
      </c>
      <c r="S63" s="13">
        <f t="shared" si="40"/>
        <v>-1.9572827274692521E-24</v>
      </c>
      <c r="T63" s="13">
        <f t="shared" si="41"/>
        <v>4.708644171575791E-7</v>
      </c>
      <c r="U63" s="13">
        <f t="shared" si="42"/>
        <v>2.640184463812019E-17</v>
      </c>
      <c r="V63" s="13">
        <f t="shared" si="43"/>
        <v>-4.6873539702522716E-7</v>
      </c>
      <c r="W63" s="13">
        <f t="shared" si="44"/>
        <v>-4.472613246695298E-8</v>
      </c>
      <c r="X63" s="53"/>
    </row>
    <row r="64" spans="1:24" hidden="1">
      <c r="A64" s="26">
        <v>45</v>
      </c>
      <c r="B64" s="13">
        <f t="shared" si="23"/>
        <v>-0.13888316446053939</v>
      </c>
      <c r="C64" s="13">
        <f t="shared" si="24"/>
        <v>-0.99030877337799383</v>
      </c>
      <c r="D64" s="13">
        <f t="shared" si="25"/>
        <v>2.9990078867283919E-17</v>
      </c>
      <c r="E64" s="13">
        <f t="shared" si="26"/>
        <v>3.3344360460848828E+16</v>
      </c>
      <c r="F64" s="13">
        <f t="shared" si="27"/>
        <v>-2.2222222222222223E-2</v>
      </c>
      <c r="G64" s="13">
        <f t="shared" si="28"/>
        <v>-9.2558156789100887E-20</v>
      </c>
      <c r="H64" s="13">
        <f t="shared" si="29"/>
        <v>-6.5998751592376076E-19</v>
      </c>
      <c r="I64" s="13">
        <f t="shared" si="30"/>
        <v>2.2222222222222223E-2</v>
      </c>
      <c r="J64" s="13">
        <f t="shared" si="31"/>
        <v>9.2558156789100887E-20</v>
      </c>
      <c r="K64" s="13">
        <f t="shared" si="32"/>
        <v>-6.5998751592376076E-19</v>
      </c>
      <c r="L64" s="13">
        <f t="shared" si="33"/>
        <v>102910451060346.12</v>
      </c>
      <c r="M64" s="13">
        <f t="shared" si="34"/>
        <v>-102910451060346.12</v>
      </c>
      <c r="N64" s="13">
        <f t="shared" si="35"/>
        <v>-733804726823486.25</v>
      </c>
      <c r="O64" s="13">
        <f t="shared" si="36"/>
        <v>-733804726823486.25</v>
      </c>
      <c r="P64" s="13">
        <f t="shared" si="37"/>
        <v>8.4211706104830219E-26</v>
      </c>
      <c r="Q64" s="13">
        <f t="shared" si="38"/>
        <v>-8.4211706104830219E-26</v>
      </c>
      <c r="R64" s="13">
        <f t="shared" si="39"/>
        <v>-6.0047300693841512E-25</v>
      </c>
      <c r="S64" s="13">
        <f t="shared" si="40"/>
        <v>-6.0047300693841512E-25</v>
      </c>
      <c r="T64" s="13">
        <f t="shared" si="41"/>
        <v>3.4567646396310064E-7</v>
      </c>
      <c r="U64" s="13">
        <f t="shared" si="42"/>
        <v>1.1283920681165912E-17</v>
      </c>
      <c r="V64" s="13">
        <f t="shared" si="43"/>
        <v>-3.4411348293373652E-7</v>
      </c>
      <c r="W64" s="13">
        <f t="shared" si="44"/>
        <v>-3.2834868702663917E-8</v>
      </c>
      <c r="X64" s="53"/>
    </row>
    <row r="65" spans="1:24">
      <c r="A65" s="55">
        <v>46</v>
      </c>
      <c r="B65" s="56">
        <f t="shared" si="23"/>
        <v>-0.17640842133373325</v>
      </c>
      <c r="C65" s="56">
        <f t="shared" si="24"/>
        <v>-0.98431705709214445</v>
      </c>
      <c r="D65" s="56">
        <f t="shared" si="25"/>
        <v>1.2876544482747006E-17</v>
      </c>
      <c r="E65" s="56">
        <f t="shared" si="26"/>
        <v>7.7660586762223168E+16</v>
      </c>
      <c r="F65" s="56">
        <f t="shared" si="27"/>
        <v>-2.1739130434782608E-2</v>
      </c>
      <c r="G65" s="56">
        <f t="shared" si="28"/>
        <v>-4.9381106183369394E-20</v>
      </c>
      <c r="H65" s="56">
        <f t="shared" si="29"/>
        <v>-2.7553483414725271E-19</v>
      </c>
      <c r="I65" s="56">
        <f t="shared" si="30"/>
        <v>2.1739130434782608E-2</v>
      </c>
      <c r="J65" s="56">
        <f t="shared" si="31"/>
        <v>4.9381106183369039E-20</v>
      </c>
      <c r="K65" s="56">
        <f t="shared" si="32"/>
        <v>-2.7553483414725069E-19</v>
      </c>
      <c r="L65" s="56">
        <f t="shared" si="33"/>
        <v>297825685012506.69</v>
      </c>
      <c r="M65" s="56">
        <f t="shared" si="34"/>
        <v>-297825685012504.62</v>
      </c>
      <c r="N65" s="56">
        <f t="shared" si="35"/>
        <v>-1661796526387852</v>
      </c>
      <c r="O65" s="56">
        <f t="shared" si="36"/>
        <v>-1661796526387840.7</v>
      </c>
      <c r="P65" s="56">
        <f t="shared" si="37"/>
        <v>3.2983179734473545E-26</v>
      </c>
      <c r="Q65" s="56">
        <f t="shared" si="38"/>
        <v>-3.298317973447331E-26</v>
      </c>
      <c r="R65" s="56">
        <f t="shared" si="39"/>
        <v>-1.8403830250460977E-25</v>
      </c>
      <c r="S65" s="56">
        <f t="shared" si="40"/>
        <v>-1.840383025046085E-25</v>
      </c>
      <c r="T65" s="57">
        <f t="shared" si="41"/>
        <v>2.5377202732657469E-7</v>
      </c>
      <c r="U65" s="57">
        <f t="shared" si="42"/>
        <v>4.8155554230169149E-18</v>
      </c>
      <c r="V65" s="57">
        <f t="shared" si="43"/>
        <v>-2.5262459350923809E-7</v>
      </c>
      <c r="W65" s="58">
        <f t="shared" si="44"/>
        <v>-2.4105115809599593E-8</v>
      </c>
      <c r="X65" s="53"/>
    </row>
    <row r="66" spans="1:24">
      <c r="A66" s="59">
        <v>47</v>
      </c>
      <c r="B66" s="60">
        <f t="shared" si="23"/>
        <v>-0.21367893640803939</v>
      </c>
      <c r="C66" s="60">
        <f t="shared" si="24"/>
        <v>-0.97690394212303655</v>
      </c>
      <c r="D66" s="60">
        <f t="shared" si="25"/>
        <v>5.5286749511365161E-18</v>
      </c>
      <c r="E66" s="60">
        <f t="shared" si="26"/>
        <v>1.8087516608196192E+17</v>
      </c>
      <c r="F66" s="60">
        <f t="shared" si="27"/>
        <v>-2.1276595744680851E-2</v>
      </c>
      <c r="G66" s="60">
        <f t="shared" si="28"/>
        <v>-2.5135348580949358E-20</v>
      </c>
      <c r="H66" s="60">
        <f t="shared" si="29"/>
        <v>-1.1491456073366275E-19</v>
      </c>
      <c r="I66" s="60">
        <f t="shared" si="30"/>
        <v>2.1276595744680851E-2</v>
      </c>
      <c r="J66" s="60">
        <f t="shared" si="31"/>
        <v>2.5135348580949177E-20</v>
      </c>
      <c r="K66" s="60">
        <f t="shared" si="32"/>
        <v>-1.1491456073366193E-19</v>
      </c>
      <c r="L66" s="60">
        <f t="shared" si="33"/>
        <v>822323683213220.62</v>
      </c>
      <c r="M66" s="60">
        <f t="shared" si="34"/>
        <v>-822323683213214.75</v>
      </c>
      <c r="N66" s="60">
        <f t="shared" si="35"/>
        <v>-3759524739949548.5</v>
      </c>
      <c r="O66" s="60">
        <f t="shared" si="36"/>
        <v>-3759524739949522</v>
      </c>
      <c r="P66" s="60">
        <f t="shared" si="37"/>
        <v>1.2325103016488442E-26</v>
      </c>
      <c r="Q66" s="60">
        <f t="shared" si="38"/>
        <v>-1.2325103016488351E-26</v>
      </c>
      <c r="R66" s="60">
        <f t="shared" si="39"/>
        <v>-5.6348285545973367E-26</v>
      </c>
      <c r="S66" s="60">
        <f t="shared" si="40"/>
        <v>-5.6348285545972965E-26</v>
      </c>
      <c r="T66" s="61">
        <f t="shared" si="41"/>
        <v>1.8630207308625738E-7</v>
      </c>
      <c r="U66" s="61">
        <f t="shared" si="42"/>
        <v>2.0520452020805598E-18</v>
      </c>
      <c r="V66" s="61">
        <f t="shared" si="43"/>
        <v>-1.8545970562288152E-7</v>
      </c>
      <c r="W66" s="62">
        <f t="shared" si="44"/>
        <v>-1.7696328055727175E-8</v>
      </c>
      <c r="X66" s="53"/>
    </row>
    <row r="67" spans="1:24">
      <c r="A67" s="59">
        <v>48</v>
      </c>
      <c r="B67" s="60">
        <f t="shared" si="23"/>
        <v>-0.25064088936136802</v>
      </c>
      <c r="C67" s="60">
        <f t="shared" si="24"/>
        <v>-0.96808013334648202</v>
      </c>
      <c r="D67" s="60">
        <f t="shared" si="25"/>
        <v>2.3737926550309832E-18</v>
      </c>
      <c r="E67" s="60">
        <f t="shared" si="26"/>
        <v>4.2126678498251053E+17</v>
      </c>
      <c r="F67" s="60">
        <f t="shared" si="27"/>
        <v>-2.0833333333333332E-2</v>
      </c>
      <c r="G67" s="60">
        <f t="shared" si="28"/>
        <v>-1.2395197962842682E-20</v>
      </c>
      <c r="H67" s="60">
        <f t="shared" si="29"/>
        <v>-4.7875448125401958E-20</v>
      </c>
      <c r="I67" s="60">
        <f t="shared" si="30"/>
        <v>2.0833333333333332E-2</v>
      </c>
      <c r="J67" s="60">
        <f t="shared" si="31"/>
        <v>1.2395197962842594E-20</v>
      </c>
      <c r="K67" s="60">
        <f t="shared" si="32"/>
        <v>-4.7875448125401621E-20</v>
      </c>
      <c r="L67" s="60">
        <f t="shared" si="33"/>
        <v>2199722534300445.5</v>
      </c>
      <c r="M67" s="60">
        <f t="shared" si="34"/>
        <v>-2199722534300429.5</v>
      </c>
      <c r="N67" s="60">
        <f t="shared" si="35"/>
        <v>-8496250112089906</v>
      </c>
      <c r="O67" s="60">
        <f t="shared" si="36"/>
        <v>-8496250112089844</v>
      </c>
      <c r="P67" s="60">
        <f t="shared" si="37"/>
        <v>4.462035806818982E-27</v>
      </c>
      <c r="Q67" s="60">
        <f t="shared" si="38"/>
        <v>-4.462035806818949E-27</v>
      </c>
      <c r="R67" s="60">
        <f t="shared" si="39"/>
        <v>-1.7234251880722423E-26</v>
      </c>
      <c r="S67" s="60">
        <f t="shared" si="40"/>
        <v>-1.7234251880722294E-26</v>
      </c>
      <c r="T67" s="61">
        <f t="shared" si="41"/>
        <v>1.3677024533353769E-7</v>
      </c>
      <c r="U67" s="61">
        <f t="shared" si="42"/>
        <v>8.7309879697584784E-19</v>
      </c>
      <c r="V67" s="61">
        <f t="shared" si="43"/>
        <v>-1.3615183673115582E-7</v>
      </c>
      <c r="W67" s="62">
        <f t="shared" si="44"/>
        <v>-1.2991434230828445E-8</v>
      </c>
      <c r="X67" s="53"/>
    </row>
    <row r="68" spans="1:24">
      <c r="A68" s="59">
        <v>49</v>
      </c>
      <c r="B68" s="60">
        <f t="shared" si="23"/>
        <v>-0.28724090544939301</v>
      </c>
      <c r="C68" s="60">
        <f t="shared" si="24"/>
        <v>-0.95785837274443286</v>
      </c>
      <c r="D68" s="60">
        <f t="shared" si="25"/>
        <v>1.0192119484110119E-18</v>
      </c>
      <c r="E68" s="60">
        <f t="shared" si="26"/>
        <v>9.8115019310658189E+17</v>
      </c>
      <c r="F68" s="60">
        <f t="shared" si="27"/>
        <v>-2.0408163265306121E-2</v>
      </c>
      <c r="G68" s="60">
        <f t="shared" si="28"/>
        <v>-5.9746808756412057E-21</v>
      </c>
      <c r="H68" s="60">
        <f t="shared" si="29"/>
        <v>-1.9923687722176629E-20</v>
      </c>
      <c r="I68" s="60">
        <f t="shared" si="30"/>
        <v>2.0408163265306121E-2</v>
      </c>
      <c r="J68" s="60">
        <f t="shared" si="31"/>
        <v>5.9746808756411635E-21</v>
      </c>
      <c r="K68" s="60">
        <f t="shared" si="32"/>
        <v>-1.9923687722176487E-20</v>
      </c>
      <c r="L68" s="60">
        <f t="shared" si="33"/>
        <v>5751560609179252</v>
      </c>
      <c r="M68" s="60">
        <f t="shared" si="34"/>
        <v>-5751560609179211</v>
      </c>
      <c r="N68" s="60">
        <f t="shared" si="35"/>
        <v>-1.917965157932578E+16</v>
      </c>
      <c r="O68" s="60">
        <f t="shared" si="36"/>
        <v>-1.9179651579325644E+16</v>
      </c>
      <c r="P68" s="60">
        <f t="shared" si="37"/>
        <v>1.5789494836866207E-27</v>
      </c>
      <c r="Q68" s="60">
        <f t="shared" si="38"/>
        <v>-1.578949483686609E-27</v>
      </c>
      <c r="R68" s="60">
        <f t="shared" si="39"/>
        <v>-5.265301544442423E-27</v>
      </c>
      <c r="S68" s="60">
        <f t="shared" si="40"/>
        <v>-5.2653015444423843E-27</v>
      </c>
      <c r="T68" s="61">
        <f t="shared" si="41"/>
        <v>1.0040736369014768E-7</v>
      </c>
      <c r="U68" s="61">
        <f t="shared" si="42"/>
        <v>3.7092122409212929E-19</v>
      </c>
      <c r="V68" s="61">
        <f t="shared" si="43"/>
        <v>-9.9953370372371897E-8</v>
      </c>
      <c r="W68" s="62">
        <f t="shared" si="44"/>
        <v>-9.5374228396941745E-9</v>
      </c>
      <c r="X68" s="53"/>
    </row>
    <row r="69" spans="1:24">
      <c r="A69" s="63">
        <v>50</v>
      </c>
      <c r="B69" s="64">
        <f t="shared" si="23"/>
        <v>-0.32342613258111375</v>
      </c>
      <c r="C69" s="64">
        <f t="shared" si="24"/>
        <v>-0.94625342100497789</v>
      </c>
      <c r="D69" s="64">
        <f t="shared" si="25"/>
        <v>4.3760898559617999E-19</v>
      </c>
      <c r="E69" s="64">
        <f t="shared" si="26"/>
        <v>2.2851450333855516E+18</v>
      </c>
      <c r="F69" s="64">
        <f t="shared" si="27"/>
        <v>-0.02</v>
      </c>
      <c r="G69" s="64">
        <f t="shared" si="28"/>
        <v>-2.830683635882336E-21</v>
      </c>
      <c r="H69" s="64">
        <f t="shared" si="29"/>
        <v>-8.2817799936580672E-21</v>
      </c>
      <c r="I69" s="64">
        <f t="shared" si="30"/>
        <v>0.02</v>
      </c>
      <c r="J69" s="64">
        <f t="shared" si="31"/>
        <v>2.830683635882336E-21</v>
      </c>
      <c r="K69" s="64">
        <f t="shared" si="32"/>
        <v>-8.2817799936580672E-21</v>
      </c>
      <c r="L69" s="64">
        <f t="shared" si="33"/>
        <v>1.4781512410696582E+16</v>
      </c>
      <c r="M69" s="64">
        <f t="shared" si="34"/>
        <v>-1.4781512410696582E+16</v>
      </c>
      <c r="N69" s="64">
        <f t="shared" si="35"/>
        <v>-4.3246526106672256E+16</v>
      </c>
      <c r="O69" s="64">
        <f t="shared" si="36"/>
        <v>-4.3246526106672256E+16</v>
      </c>
      <c r="P69" s="64">
        <f t="shared" si="37"/>
        <v>5.4918516200472601E-28</v>
      </c>
      <c r="Q69" s="64">
        <f t="shared" si="38"/>
        <v>-5.4918516200472592E-28</v>
      </c>
      <c r="R69" s="64">
        <f t="shared" si="39"/>
        <v>-1.6067605117895496E-27</v>
      </c>
      <c r="S69" s="64">
        <f t="shared" si="40"/>
        <v>-1.606760511789549E-27</v>
      </c>
      <c r="T69" s="65">
        <f t="shared" si="41"/>
        <v>7.3712221972121647E-8</v>
      </c>
      <c r="U69" s="65">
        <f t="shared" si="42"/>
        <v>1.5732789634748462E-19</v>
      </c>
      <c r="V69" s="65">
        <f t="shared" si="43"/>
        <v>-7.3378931115904017E-8</v>
      </c>
      <c r="W69" s="66">
        <f t="shared" si="44"/>
        <v>-7.0017238134000596E-9</v>
      </c>
      <c r="X69" s="53"/>
    </row>
    <row r="70" spans="1:24" hidden="1">
      <c r="A70" s="1">
        <v>51</v>
      </c>
      <c r="B70" s="13">
        <f t="shared" si="23"/>
        <v>-0.35914431763968341</v>
      </c>
      <c r="C70" s="13">
        <f t="shared" si="24"/>
        <v>-0.93328203620723682</v>
      </c>
      <c r="D70" s="13">
        <f t="shared" si="25"/>
        <v>1.8789185563716841E-19</v>
      </c>
      <c r="E70" s="13">
        <f t="shared" si="26"/>
        <v>5.3222104630818386E+18</v>
      </c>
      <c r="F70" s="13">
        <f t="shared" si="27"/>
        <v>-1.9607843137254902E-2</v>
      </c>
      <c r="G70" s="13">
        <f t="shared" si="28"/>
        <v>-1.3231429859385245E-21</v>
      </c>
      <c r="H70" s="13">
        <f t="shared" si="29"/>
        <v>-3.4383547767806416E-21</v>
      </c>
      <c r="I70" s="13">
        <f t="shared" si="30"/>
        <v>1.9607843137254902E-2</v>
      </c>
      <c r="J70" s="13">
        <f t="shared" si="31"/>
        <v>1.3231429859385149E-21</v>
      </c>
      <c r="K70" s="13">
        <f t="shared" si="32"/>
        <v>-3.4383547767806168E-21</v>
      </c>
      <c r="L70" s="13">
        <f t="shared" ref="L70:L133" si="45">F70+G70+I70+J70*EXP(-2*$A70*Leiter_u2)</f>
        <v>3.7479247943104384E+16</v>
      </c>
      <c r="M70" s="13">
        <f t="shared" ref="M70:M133" si="46">F70+G70*EXP(2*$A70*Leiter_u1)+I70+J70</f>
        <v>-3.747924794310412E+16</v>
      </c>
      <c r="N70" s="13">
        <f t="shared" ref="N70:N133" si="47">H70+K70*EXP(-2*$A70*Leiter_u2)</f>
        <v>-9.7394576825657136E+16</v>
      </c>
      <c r="O70" s="13">
        <f t="shared" ref="O70:O133" si="48">H70*EXP(2*$A70*Leiter_u1)+K70</f>
        <v>-9.7394576825656448E+16</v>
      </c>
      <c r="P70" s="13">
        <f t="shared" ref="P70:P133" si="49">(L70*EXP($A70*(Körper_u1+Körper_u2))+((Perm_mü1-1)/(Perm_mü1+1))*M70*EXP(-$A70*(Körper_u1-Körper_u2)))/((Perm_mü2+1)/(Perm_mü2-1)*EXP($A70*(Körper_u1-Körper_u2))-(((Perm_mü1-1)/(Perm_mü1+1))*EXP(-$A70*(Körper_u1-Körper_u2))))</f>
        <v>1.884552228120896E-28</v>
      </c>
      <c r="Q70" s="13">
        <f t="shared" ref="Q70:Q133" si="50">(M70+P70)*((Perm_mü1-1)/(Perm_mü1+1)*EXP(-2*$A70*Körper_u1))</f>
        <v>-1.8845522281208824E-28</v>
      </c>
      <c r="R70" s="13">
        <f t="shared" ref="R70:R133" si="51">(N70*EXP($A70*(Körper_u1+Körper_u2))+((Perm_mü1-1)/(Perm_mü1+1))*O70*EXP(-$A70*(Körper_u1-Körper_u2)))/((Perm_mü2+1)/(Perm_mü2-1)*EXP($A70*(Körper_u1-Körper_u2))-(((Perm_mü1-1)/(Perm_mü1+1))*EXP(-$A70*(Körper_u1-Körper_u2))))</f>
        <v>-4.8972478594638794E-28</v>
      </c>
      <c r="S70" s="13">
        <f t="shared" ref="S70:S133" si="52">(O70+R70)*((Perm_mü1-1)/(Perm_mü1+1)*EXP(-2*$A70*Körper_u1))</f>
        <v>-4.8972478594638435E-28</v>
      </c>
      <c r="T70" s="13">
        <f t="shared" ref="T70:T133" si="53">Strom_1/Metric_h*$A70*((-(I70+J70+P70)*$B70-(K70+R70)*$C70)*$D70+((Q70*$B70+S70*$C70)*$E70))</f>
        <v>5.4114473962640212E-8</v>
      </c>
      <c r="U70" s="13">
        <f t="shared" ref="U70:U133" si="54">Strom_1/Metric_h*$A70*((-(I70+J70+P70)*$C70+(K70+R70)*$B70)*$D70+((-Q70*$C70+S70*$B70)*$E70))</f>
        <v>6.6626649818966755E-20</v>
      </c>
      <c r="V70" s="13">
        <f t="shared" ref="V70:V133" si="55">KoorK_xu*T70-KoorK_xv*U70</f>
        <v>-5.386979460176111E-8</v>
      </c>
      <c r="W70" s="13">
        <f t="shared" ref="W70:W133" si="56">KoorK_yu*T70+KoorK_yv*U70</f>
        <v>-5.1401869439446443E-9</v>
      </c>
      <c r="X70" s="53"/>
    </row>
    <row r="71" spans="1:24" hidden="1">
      <c r="A71" s="1">
        <v>52</v>
      </c>
      <c r="B71" s="13">
        <f t="shared" si="23"/>
        <v>-0.39434388193829067</v>
      </c>
      <c r="C71" s="13">
        <f t="shared" si="24"/>
        <v>-0.91896294962193092</v>
      </c>
      <c r="D71" s="13">
        <f t="shared" si="25"/>
        <v>8.0673273577055309E-20</v>
      </c>
      <c r="E71" s="13">
        <f t="shared" si="26"/>
        <v>1.2395678961073113E+19</v>
      </c>
      <c r="F71" s="13">
        <f t="shared" si="27"/>
        <v>-1.9230769230769232E-2</v>
      </c>
      <c r="G71" s="13">
        <f t="shared" si="28"/>
        <v>-6.1178868982780243E-22</v>
      </c>
      <c r="H71" s="13">
        <f t="shared" si="29"/>
        <v>-1.4256874892697641E-21</v>
      </c>
      <c r="I71" s="13">
        <f t="shared" si="30"/>
        <v>1.9230769230769232E-2</v>
      </c>
      <c r="J71" s="13">
        <f t="shared" si="31"/>
        <v>6.1178868982779811E-22</v>
      </c>
      <c r="K71" s="13">
        <f t="shared" si="32"/>
        <v>-1.4256874892697539E-21</v>
      </c>
      <c r="L71" s="13">
        <f t="shared" si="45"/>
        <v>9.4003080014815488E+16</v>
      </c>
      <c r="M71" s="13">
        <f t="shared" si="46"/>
        <v>-9.40030800148148E+16</v>
      </c>
      <c r="N71" s="13">
        <f t="shared" si="47"/>
        <v>-2.1906095578142966E+17</v>
      </c>
      <c r="O71" s="13">
        <f t="shared" si="48"/>
        <v>-2.190609557814281E+17</v>
      </c>
      <c r="P71" s="13">
        <f t="shared" si="49"/>
        <v>6.3970063419009183E-29</v>
      </c>
      <c r="Q71" s="13">
        <f t="shared" si="50"/>
        <v>-6.3970063419008712E-29</v>
      </c>
      <c r="R71" s="13">
        <f t="shared" si="51"/>
        <v>-1.4907323495951652E-28</v>
      </c>
      <c r="S71" s="13">
        <f t="shared" si="52"/>
        <v>-1.4907323495951545E-28</v>
      </c>
      <c r="T71" s="13">
        <f t="shared" si="53"/>
        <v>3.972714719359742E-8</v>
      </c>
      <c r="U71" s="13">
        <f t="shared" si="54"/>
        <v>2.8164198206165438E-20</v>
      </c>
      <c r="V71" s="13">
        <f t="shared" si="55"/>
        <v>-3.9547520334585595E-8</v>
      </c>
      <c r="W71" s="13">
        <f t="shared" si="56"/>
        <v>-3.7735738402365095E-9</v>
      </c>
      <c r="X71" s="53"/>
    </row>
    <row r="72" spans="1:24" hidden="1">
      <c r="A72" s="1">
        <v>53</v>
      </c>
      <c r="B72" s="13">
        <f t="shared" si="23"/>
        <v>-0.42897399570213463</v>
      </c>
      <c r="C72" s="13">
        <f t="shared" si="24"/>
        <v>-0.90331683866257306</v>
      </c>
      <c r="D72" s="13">
        <f t="shared" si="25"/>
        <v>3.463788809561909E-20</v>
      </c>
      <c r="E72" s="13">
        <f t="shared" si="26"/>
        <v>2.8870120408018678E+19</v>
      </c>
      <c r="F72" s="13">
        <f t="shared" si="27"/>
        <v>-1.8867924528301886E-2</v>
      </c>
      <c r="G72" s="13">
        <f t="shared" si="28"/>
        <v>-2.8035383507662498E-22</v>
      </c>
      <c r="H72" s="13">
        <f t="shared" si="29"/>
        <v>-5.9035825608457754E-22</v>
      </c>
      <c r="I72" s="13">
        <f t="shared" si="30"/>
        <v>1.8867924528301886E-2</v>
      </c>
      <c r="J72" s="13">
        <f t="shared" si="31"/>
        <v>2.8035383507662295E-22</v>
      </c>
      <c r="K72" s="13">
        <f t="shared" si="32"/>
        <v>-5.9035825608457322E-22</v>
      </c>
      <c r="L72" s="13">
        <f t="shared" si="45"/>
        <v>2.3367039448735094E+17</v>
      </c>
      <c r="M72" s="13">
        <f t="shared" si="46"/>
        <v>-2.3367039448734931E+17</v>
      </c>
      <c r="N72" s="13">
        <f t="shared" si="47"/>
        <v>-4.9205407356187629E+17</v>
      </c>
      <c r="O72" s="13">
        <f t="shared" si="48"/>
        <v>-4.9205407356187296E+17</v>
      </c>
      <c r="P72" s="13">
        <f t="shared" si="49"/>
        <v>2.1520669459727882E-29</v>
      </c>
      <c r="Q72" s="13">
        <f t="shared" si="50"/>
        <v>-2.1520669459727731E-29</v>
      </c>
      <c r="R72" s="13">
        <f t="shared" si="51"/>
        <v>-4.531739288868702E-29</v>
      </c>
      <c r="S72" s="13">
        <f t="shared" si="52"/>
        <v>-4.5317392888686706E-29</v>
      </c>
      <c r="T72" s="13">
        <f t="shared" si="53"/>
        <v>2.9164955483655302E-8</v>
      </c>
      <c r="U72" s="13">
        <f t="shared" si="54"/>
        <v>1.1887856468997912E-20</v>
      </c>
      <c r="V72" s="13">
        <f t="shared" si="55"/>
        <v>-2.9033085724136649E-8</v>
      </c>
      <c r="W72" s="13">
        <f t="shared" si="56"/>
        <v>-2.7702999293685379E-9</v>
      </c>
      <c r="X72" s="53"/>
    </row>
    <row r="73" spans="1:24" hidden="1">
      <c r="A73" s="1">
        <v>54</v>
      </c>
      <c r="B73" s="13">
        <f t="shared" si="23"/>
        <v>-0.46298465146893331</v>
      </c>
      <c r="C73" s="13">
        <f t="shared" si="24"/>
        <v>-0.88636629702634251</v>
      </c>
      <c r="D73" s="13">
        <f t="shared" si="25"/>
        <v>1.4872128507077947E-20</v>
      </c>
      <c r="E73" s="13">
        <f t="shared" si="26"/>
        <v>6.723987084458555E+19</v>
      </c>
      <c r="F73" s="13">
        <f t="shared" si="27"/>
        <v>-1.8518518518518517E-2</v>
      </c>
      <c r="G73" s="13">
        <f t="shared" si="28"/>
        <v>-1.2751050432316054E-22</v>
      </c>
      <c r="H73" s="13">
        <f t="shared" si="29"/>
        <v>-2.4411395321701086E-22</v>
      </c>
      <c r="I73" s="13">
        <f t="shared" si="30"/>
        <v>1.8518518518518517E-2</v>
      </c>
      <c r="J73" s="13">
        <f t="shared" si="31"/>
        <v>1.2751050432315962E-22</v>
      </c>
      <c r="K73" s="13">
        <f t="shared" si="32"/>
        <v>-2.4411395321700912E-22</v>
      </c>
      <c r="L73" s="13">
        <f t="shared" si="45"/>
        <v>5.765005216258656E+17</v>
      </c>
      <c r="M73" s="13">
        <f t="shared" si="46"/>
        <v>-5.7650052162586163E+17</v>
      </c>
      <c r="N73" s="13">
        <f t="shared" si="47"/>
        <v>-1.1036880617230602E+18</v>
      </c>
      <c r="O73" s="13">
        <f t="shared" si="48"/>
        <v>-1.1036880617230524E+18</v>
      </c>
      <c r="P73" s="13">
        <f t="shared" si="49"/>
        <v>7.185701587807372E-30</v>
      </c>
      <c r="Q73" s="13">
        <f t="shared" si="50"/>
        <v>-7.1857015878073215E-30</v>
      </c>
      <c r="R73" s="13">
        <f t="shared" si="51"/>
        <v>-1.3756749144303997E-29</v>
      </c>
      <c r="S73" s="13">
        <f t="shared" si="52"/>
        <v>-1.3756749144303899E-29</v>
      </c>
      <c r="T73" s="13">
        <f t="shared" si="53"/>
        <v>2.1410916424945969E-8</v>
      </c>
      <c r="U73" s="13">
        <f t="shared" si="54"/>
        <v>5.010326207574588E-21</v>
      </c>
      <c r="V73" s="13">
        <f t="shared" si="55"/>
        <v>-2.1314106662914129E-8</v>
      </c>
      <c r="W73" s="13">
        <f t="shared" si="56"/>
        <v>-2.0337648138320266E-9</v>
      </c>
      <c r="X73" s="53"/>
    </row>
    <row r="74" spans="1:24" hidden="1">
      <c r="A74" s="1">
        <v>55</v>
      </c>
      <c r="B74" s="13">
        <f t="shared" si="23"/>
        <v>-0.4963267363019816</v>
      </c>
      <c r="C74" s="13">
        <f t="shared" si="24"/>
        <v>-0.86813580206775443</v>
      </c>
      <c r="D74" s="13">
        <f t="shared" si="25"/>
        <v>6.3854991886475543E-21</v>
      </c>
      <c r="E74" s="13">
        <f t="shared" si="26"/>
        <v>1.5660482766607312E+20</v>
      </c>
      <c r="F74" s="13">
        <f t="shared" si="27"/>
        <v>-1.8181818181818181E-2</v>
      </c>
      <c r="G74" s="13">
        <f t="shared" si="28"/>
        <v>-5.7623526762916212E-23</v>
      </c>
      <c r="H74" s="13">
        <f t="shared" si="29"/>
        <v>-1.0079055381344617E-22</v>
      </c>
      <c r="I74" s="13">
        <f t="shared" si="30"/>
        <v>1.8181818181818181E-2</v>
      </c>
      <c r="J74" s="13">
        <f t="shared" si="31"/>
        <v>5.7623526762915801E-23</v>
      </c>
      <c r="K74" s="13">
        <f t="shared" si="32"/>
        <v>-1.0079055381344546E-22</v>
      </c>
      <c r="L74" s="13">
        <f t="shared" si="45"/>
        <v>1.4132211455388526E+18</v>
      </c>
      <c r="M74" s="13">
        <f t="shared" si="46"/>
        <v>-1.4132211455388424E+18</v>
      </c>
      <c r="N74" s="13">
        <f t="shared" si="47"/>
        <v>-2.4718955940649057E+18</v>
      </c>
      <c r="O74" s="13">
        <f t="shared" si="48"/>
        <v>-2.4718955940648878E+18</v>
      </c>
      <c r="P74" s="13">
        <f t="shared" si="49"/>
        <v>2.3839491502485856E-30</v>
      </c>
      <c r="Q74" s="13">
        <f t="shared" si="50"/>
        <v>-2.3839491502485681E-30</v>
      </c>
      <c r="R74" s="13">
        <f t="shared" si="51"/>
        <v>-4.1698168892932451E-30</v>
      </c>
      <c r="S74" s="13">
        <f t="shared" si="52"/>
        <v>-4.1698168892932143E-30</v>
      </c>
      <c r="T74" s="13">
        <f t="shared" si="53"/>
        <v>1.5718431060624988E-8</v>
      </c>
      <c r="U74" s="13">
        <f t="shared" si="54"/>
        <v>2.1061755319317096E-21</v>
      </c>
      <c r="V74" s="13">
        <f t="shared" si="55"/>
        <v>-1.5647359951836608E-8</v>
      </c>
      <c r="W74" s="13">
        <f t="shared" si="56"/>
        <v>-1.4930510859621315E-9</v>
      </c>
      <c r="X74" s="53"/>
    </row>
    <row r="75" spans="1:24" hidden="1">
      <c r="A75" s="1">
        <v>56</v>
      </c>
      <c r="B75" s="13">
        <f t="shared" si="23"/>
        <v>-0.52895210271146642</v>
      </c>
      <c r="C75" s="13">
        <f t="shared" si="24"/>
        <v>-0.84865167945224629</v>
      </c>
      <c r="D75" s="13">
        <f t="shared" si="25"/>
        <v>2.7416788302234887E-21</v>
      </c>
      <c r="E75" s="13">
        <f t="shared" si="26"/>
        <v>3.6474002314796466E+20</v>
      </c>
      <c r="F75" s="13">
        <f t="shared" si="27"/>
        <v>-1.7857142857142856E-2</v>
      </c>
      <c r="G75" s="13">
        <f t="shared" si="28"/>
        <v>-2.5896728253682643E-23</v>
      </c>
      <c r="H75" s="13">
        <f t="shared" si="29"/>
        <v>-4.1548756139068459E-23</v>
      </c>
      <c r="I75" s="13">
        <f t="shared" si="30"/>
        <v>1.7857142857142856E-2</v>
      </c>
      <c r="J75" s="13">
        <f t="shared" si="31"/>
        <v>2.5896728253682458E-23</v>
      </c>
      <c r="K75" s="13">
        <f t="shared" si="32"/>
        <v>-4.154875613906816E-23</v>
      </c>
      <c r="L75" s="13">
        <f t="shared" si="45"/>
        <v>3.4451786104847534E+18</v>
      </c>
      <c r="M75" s="13">
        <f t="shared" si="46"/>
        <v>-3.4451786104847299E+18</v>
      </c>
      <c r="N75" s="13">
        <f t="shared" si="47"/>
        <v>-5.5274505929995274E+18</v>
      </c>
      <c r="O75" s="13">
        <f t="shared" si="48"/>
        <v>-5.5274505929994895E+18</v>
      </c>
      <c r="P75" s="13">
        <f t="shared" si="49"/>
        <v>7.8653126456551005E-31</v>
      </c>
      <c r="Q75" s="13">
        <f t="shared" si="50"/>
        <v>-7.8653126456550462E-31</v>
      </c>
      <c r="R75" s="13">
        <f t="shared" si="51"/>
        <v>-1.2619121375897491E-30</v>
      </c>
      <c r="S75" s="13">
        <f t="shared" si="52"/>
        <v>-1.2619121375897404E-30</v>
      </c>
      <c r="T75" s="13">
        <f t="shared" si="53"/>
        <v>1.1539397478557231E-8</v>
      </c>
      <c r="U75" s="13">
        <f t="shared" si="54"/>
        <v>8.8333220472798632E-22</v>
      </c>
      <c r="V75" s="13">
        <f t="shared" si="55"/>
        <v>-1.1487221929331694E-8</v>
      </c>
      <c r="W75" s="13">
        <f t="shared" si="56"/>
        <v>-1.0960960333920972E-9</v>
      </c>
      <c r="X75" s="53"/>
    </row>
    <row r="76" spans="1:24" hidden="1">
      <c r="A76" s="1">
        <v>57</v>
      </c>
      <c r="B76" s="13">
        <f t="shared" si="23"/>
        <v>-0.56081363818163787</v>
      </c>
      <c r="C76" s="13">
        <f t="shared" si="24"/>
        <v>-0.82794206514071689</v>
      </c>
      <c r="D76" s="13">
        <f t="shared" si="25"/>
        <v>1.1771676083616635E-21</v>
      </c>
      <c r="E76" s="13">
        <f t="shared" si="26"/>
        <v>8.4949670114671382E+20</v>
      </c>
      <c r="F76" s="13">
        <f t="shared" si="27"/>
        <v>-1.7543859649122806E-2</v>
      </c>
      <c r="G76" s="13">
        <f t="shared" si="28"/>
        <v>-1.1581958757804947E-23</v>
      </c>
      <c r="H76" s="13">
        <f t="shared" si="29"/>
        <v>-1.7098711941819549E-23</v>
      </c>
      <c r="I76" s="13">
        <f t="shared" si="30"/>
        <v>1.7543859649122806E-2</v>
      </c>
      <c r="J76" s="13">
        <f t="shared" si="31"/>
        <v>1.1581958757804864E-23</v>
      </c>
      <c r="K76" s="13">
        <f t="shared" si="32"/>
        <v>-1.7098711941819429E-23</v>
      </c>
      <c r="L76" s="13">
        <f t="shared" si="45"/>
        <v>8.3580585191823063E+18</v>
      </c>
      <c r="M76" s="13">
        <f t="shared" si="46"/>
        <v>-8.3580585191822479E+18</v>
      </c>
      <c r="N76" s="13">
        <f t="shared" si="47"/>
        <v>-1.2339193913642836E+19</v>
      </c>
      <c r="O76" s="13">
        <f t="shared" si="48"/>
        <v>-1.2339193913642748E+19</v>
      </c>
      <c r="P76" s="13">
        <f t="shared" si="49"/>
        <v>2.5824209924483206E-31</v>
      </c>
      <c r="Q76" s="13">
        <f t="shared" si="50"/>
        <v>-2.5824209924483022E-31</v>
      </c>
      <c r="R76" s="13">
        <f t="shared" si="51"/>
        <v>-3.812487471743528E-31</v>
      </c>
      <c r="S76" s="13">
        <f t="shared" si="52"/>
        <v>-3.8124874717435004E-31</v>
      </c>
      <c r="T76" s="13">
        <f t="shared" si="53"/>
        <v>8.471436726385449E-9</v>
      </c>
      <c r="U76" s="13">
        <f t="shared" si="54"/>
        <v>3.7029708536264113E-22</v>
      </c>
      <c r="V76" s="13">
        <f t="shared" si="55"/>
        <v>-8.4331330051772833E-9</v>
      </c>
      <c r="W76" s="13">
        <f t="shared" si="56"/>
        <v>-8.0467877202207212E-10</v>
      </c>
      <c r="X76" s="53"/>
    </row>
    <row r="77" spans="1:24" hidden="1">
      <c r="A77" s="1">
        <v>58</v>
      </c>
      <c r="B77" s="13">
        <f t="shared" si="23"/>
        <v>-0.59186533320342793</v>
      </c>
      <c r="C77" s="13">
        <f t="shared" si="24"/>
        <v>-0.80603686475991609</v>
      </c>
      <c r="D77" s="13">
        <f t="shared" si="25"/>
        <v>5.054288499805687E-22</v>
      </c>
      <c r="E77" s="13">
        <f t="shared" si="26"/>
        <v>1.9785178468511349E+21</v>
      </c>
      <c r="F77" s="13">
        <f t="shared" si="27"/>
        <v>-1.7241379310344827E-2</v>
      </c>
      <c r="G77" s="13">
        <f t="shared" si="28"/>
        <v>-5.1576864604202526E-24</v>
      </c>
      <c r="H77" s="13">
        <f t="shared" si="29"/>
        <v>-7.024039406854268E-24</v>
      </c>
      <c r="I77" s="13">
        <f t="shared" si="30"/>
        <v>1.7241379310344827E-2</v>
      </c>
      <c r="J77" s="13">
        <f t="shared" si="31"/>
        <v>5.1576864604202166E-24</v>
      </c>
      <c r="K77" s="13">
        <f t="shared" si="32"/>
        <v>-7.0240394068542181E-24</v>
      </c>
      <c r="L77" s="13">
        <f t="shared" si="45"/>
        <v>2.0189933184060072E+19</v>
      </c>
      <c r="M77" s="13">
        <f t="shared" si="46"/>
        <v>-2.0189933184059924E+19</v>
      </c>
      <c r="N77" s="13">
        <f t="shared" si="47"/>
        <v>-2.7495833140473102E+19</v>
      </c>
      <c r="O77" s="13">
        <f t="shared" si="48"/>
        <v>-2.7495833140472906E+19</v>
      </c>
      <c r="P77" s="13">
        <f t="shared" si="49"/>
        <v>8.4425551289958233E-32</v>
      </c>
      <c r="Q77" s="13">
        <f t="shared" si="50"/>
        <v>-8.4425551289957598E-32</v>
      </c>
      <c r="R77" s="13">
        <f t="shared" si="51"/>
        <v>-1.1497565890380703E-31</v>
      </c>
      <c r="S77" s="13">
        <f t="shared" si="52"/>
        <v>-1.1497565890380617E-31</v>
      </c>
      <c r="T77" s="13">
        <f t="shared" si="53"/>
        <v>6.2191496863252576E-9</v>
      </c>
      <c r="U77" s="13">
        <f t="shared" si="54"/>
        <v>1.5478432410938248E-22</v>
      </c>
      <c r="V77" s="13">
        <f t="shared" si="55"/>
        <v>-6.1910297128861614E-9</v>
      </c>
      <c r="W77" s="13">
        <f t="shared" si="56"/>
        <v>-5.9074014175490821E-10</v>
      </c>
      <c r="X77" s="53"/>
    </row>
    <row r="78" spans="1:24" hidden="1">
      <c r="A78" s="1">
        <v>59</v>
      </c>
      <c r="B78" s="13">
        <f t="shared" si="23"/>
        <v>-0.62206234771427871</v>
      </c>
      <c r="C78" s="13">
        <f t="shared" si="24"/>
        <v>-0.78296771041735802</v>
      </c>
      <c r="D78" s="13">
        <f t="shared" si="25"/>
        <v>2.1701100215305398E-22</v>
      </c>
      <c r="E78" s="13">
        <f t="shared" si="26"/>
        <v>4.6080612967941496E+21</v>
      </c>
      <c r="F78" s="13">
        <f t="shared" si="27"/>
        <v>-1.6949152542372881E-2</v>
      </c>
      <c r="G78" s="13">
        <f t="shared" si="28"/>
        <v>-2.2880402284602907E-24</v>
      </c>
      <c r="H78" s="13">
        <f t="shared" si="29"/>
        <v>-2.8798747032398822E-24</v>
      </c>
      <c r="I78" s="13">
        <f t="shared" si="30"/>
        <v>1.6949152542372881E-2</v>
      </c>
      <c r="J78" s="13">
        <f t="shared" si="31"/>
        <v>2.2880402284602745E-24</v>
      </c>
      <c r="K78" s="13">
        <f t="shared" si="32"/>
        <v>-2.8798747032398613E-24</v>
      </c>
      <c r="L78" s="13">
        <f t="shared" si="45"/>
        <v>4.8584769977882927E+19</v>
      </c>
      <c r="M78" s="13">
        <f t="shared" si="46"/>
        <v>-4.8584769977882575E+19</v>
      </c>
      <c r="N78" s="13">
        <f t="shared" si="47"/>
        <v>-6.1151918695148855E+19</v>
      </c>
      <c r="O78" s="13">
        <f t="shared" si="48"/>
        <v>-6.1151918695148429E+19</v>
      </c>
      <c r="P78" s="13">
        <f t="shared" si="49"/>
        <v>2.7495179675754912E-32</v>
      </c>
      <c r="Q78" s="13">
        <f t="shared" si="50"/>
        <v>-2.7495179675754709E-32</v>
      </c>
      <c r="R78" s="13">
        <f t="shared" si="51"/>
        <v>-3.4607202891064081E-32</v>
      </c>
      <c r="S78" s="13">
        <f t="shared" si="52"/>
        <v>-3.4607202891063835E-32</v>
      </c>
      <c r="T78" s="13">
        <f t="shared" si="53"/>
        <v>4.5656745213539626E-9</v>
      </c>
      <c r="U78" s="13">
        <f t="shared" si="54"/>
        <v>6.4838864859006168E-23</v>
      </c>
      <c r="V78" s="13">
        <f t="shared" si="55"/>
        <v>-4.5450307593048904E-9</v>
      </c>
      <c r="W78" s="13">
        <f t="shared" si="56"/>
        <v>-4.3368102553980758E-10</v>
      </c>
      <c r="X78" s="53"/>
    </row>
    <row r="79" spans="1:24" hidden="1">
      <c r="A79" s="1">
        <v>60</v>
      </c>
      <c r="B79" s="13">
        <f t="shared" si="23"/>
        <v>-0.65136107584923553</v>
      </c>
      <c r="C79" s="13">
        <f t="shared" si="24"/>
        <v>-0.75876791502311591</v>
      </c>
      <c r="D79" s="13">
        <f t="shared" si="25"/>
        <v>9.3175874422845742E-23</v>
      </c>
      <c r="E79" s="13">
        <f t="shared" si="26"/>
        <v>1.0732391900738744E+22</v>
      </c>
      <c r="F79" s="13">
        <f t="shared" si="27"/>
        <v>-1.6666666666666666E-2</v>
      </c>
      <c r="G79" s="13">
        <f t="shared" si="28"/>
        <v>-1.0115189634543012E-24</v>
      </c>
      <c r="H79" s="13">
        <f t="shared" si="29"/>
        <v>-1.1783143994379724E-24</v>
      </c>
      <c r="I79" s="13">
        <f t="shared" si="30"/>
        <v>1.6666666666666666E-2</v>
      </c>
      <c r="J79" s="13">
        <f t="shared" si="31"/>
        <v>1.0115189634542939E-24</v>
      </c>
      <c r="K79" s="13">
        <f t="shared" si="32"/>
        <v>-1.1783143994379638E-24</v>
      </c>
      <c r="L79" s="13">
        <f t="shared" si="45"/>
        <v>1.1651103891501433E+20</v>
      </c>
      <c r="M79" s="13">
        <f t="shared" si="46"/>
        <v>-1.1651103891501353E+20</v>
      </c>
      <c r="N79" s="13">
        <f t="shared" si="47"/>
        <v>-1.3572324376224285E+20</v>
      </c>
      <c r="O79" s="13">
        <f t="shared" si="48"/>
        <v>-1.3572324376224191E+20</v>
      </c>
      <c r="P79" s="13">
        <f t="shared" si="49"/>
        <v>8.9236160016616166E-33</v>
      </c>
      <c r="Q79" s="13">
        <f t="shared" si="50"/>
        <v>-8.9236160016615537E-33</v>
      </c>
      <c r="R79" s="13">
        <f t="shared" si="51"/>
        <v>-1.0395084629857294E-32</v>
      </c>
      <c r="S79" s="13">
        <f t="shared" si="52"/>
        <v>-1.039508462985722E-32</v>
      </c>
      <c r="T79" s="13">
        <f t="shared" si="53"/>
        <v>3.3518060967041177E-9</v>
      </c>
      <c r="U79" s="13">
        <f t="shared" si="54"/>
        <v>2.6861142291848203E-23</v>
      </c>
      <c r="V79" s="13">
        <f t="shared" si="55"/>
        <v>-3.3366508579389858E-9</v>
      </c>
      <c r="W79" s="13">
        <f t="shared" si="56"/>
        <v>-3.1837895991719835E-10</v>
      </c>
      <c r="X79" s="53"/>
    </row>
    <row r="80" spans="1:24" hidden="1">
      <c r="A80" s="1">
        <v>61</v>
      </c>
      <c r="B80" s="13">
        <f t="shared" si="23"/>
        <v>-0.67971920890980297</v>
      </c>
      <c r="C80" s="13">
        <f t="shared" si="24"/>
        <v>-0.73347242418446223</v>
      </c>
      <c r="D80" s="13">
        <f t="shared" si="25"/>
        <v>4.000600655416955E-23</v>
      </c>
      <c r="E80" s="13">
        <f t="shared" si="26"/>
        <v>2.4996246467288972E+22</v>
      </c>
      <c r="F80" s="13">
        <f t="shared" si="27"/>
        <v>-1.6393442622950821E-2</v>
      </c>
      <c r="G80" s="13">
        <f t="shared" si="28"/>
        <v>-4.4578444469902485E-25</v>
      </c>
      <c r="H80" s="13">
        <f t="shared" si="29"/>
        <v>-4.8103774769223319E-25</v>
      </c>
      <c r="I80" s="13">
        <f t="shared" si="30"/>
        <v>1.6393442622950821E-2</v>
      </c>
      <c r="J80" s="13">
        <f t="shared" si="31"/>
        <v>4.4578444469902173E-25</v>
      </c>
      <c r="K80" s="13">
        <f t="shared" si="32"/>
        <v>-4.8103774769222979E-25</v>
      </c>
      <c r="L80" s="13">
        <f t="shared" si="45"/>
        <v>2.7853162089279078E+20</v>
      </c>
      <c r="M80" s="13">
        <f t="shared" si="46"/>
        <v>-2.7853162089278875E+20</v>
      </c>
      <c r="N80" s="13">
        <f t="shared" si="47"/>
        <v>-3.0055831953893235E+20</v>
      </c>
      <c r="O80" s="13">
        <f t="shared" si="48"/>
        <v>-3.0055831953893019E+20</v>
      </c>
      <c r="P80" s="13">
        <f t="shared" si="49"/>
        <v>2.887125701587384E-33</v>
      </c>
      <c r="Q80" s="13">
        <f t="shared" si="50"/>
        <v>-2.8871257015873634E-33</v>
      </c>
      <c r="R80" s="13">
        <f t="shared" si="51"/>
        <v>-3.1154439355406959E-33</v>
      </c>
      <c r="S80" s="13">
        <f t="shared" si="52"/>
        <v>-3.115443935540674E-33</v>
      </c>
      <c r="T80" s="13">
        <f t="shared" si="53"/>
        <v>2.4606668866468521E-9</v>
      </c>
      <c r="U80" s="13">
        <f t="shared" si="54"/>
        <v>1.1346810562079369E-23</v>
      </c>
      <c r="V80" s="13">
        <f t="shared" si="55"/>
        <v>-2.4495409464484443E-9</v>
      </c>
      <c r="W80" s="13">
        <f t="shared" si="56"/>
        <v>-2.3373206607734285E-10</v>
      </c>
      <c r="X80" s="53"/>
    </row>
    <row r="81" spans="1:24" hidden="1">
      <c r="A81" s="1">
        <v>62</v>
      </c>
      <c r="B81" s="13">
        <f t="shared" si="23"/>
        <v>-0.70709579645963438</v>
      </c>
      <c r="C81" s="13">
        <f t="shared" si="24"/>
        <v>-0.70711776574281837</v>
      </c>
      <c r="D81" s="13">
        <f t="shared" si="25"/>
        <v>1.7176984603858192E-23</v>
      </c>
      <c r="E81" s="13">
        <f t="shared" si="26"/>
        <v>5.8217435892408375E+22</v>
      </c>
      <c r="F81" s="13">
        <f t="shared" si="27"/>
        <v>-1.6129032258064516E-2</v>
      </c>
      <c r="G81" s="13">
        <f t="shared" si="28"/>
        <v>-1.9589957434258041E-25</v>
      </c>
      <c r="H81" s="13">
        <f t="shared" si="29"/>
        <v>-1.9590566089159669E-25</v>
      </c>
      <c r="I81" s="13">
        <f t="shared" si="30"/>
        <v>1.6129032258064516E-2</v>
      </c>
      <c r="J81" s="13">
        <f t="shared" si="31"/>
        <v>1.9589957434257899E-25</v>
      </c>
      <c r="K81" s="13">
        <f t="shared" si="32"/>
        <v>-1.9590566089159527E-25</v>
      </c>
      <c r="L81" s="13">
        <f t="shared" si="45"/>
        <v>6.6395651935774992E+20</v>
      </c>
      <c r="M81" s="13">
        <f t="shared" si="46"/>
        <v>-6.6395651935774533E+20</v>
      </c>
      <c r="N81" s="13">
        <f t="shared" si="47"/>
        <v>-6.6397714831477191E+20</v>
      </c>
      <c r="O81" s="13">
        <f t="shared" si="48"/>
        <v>-6.6397714831476733E+20</v>
      </c>
      <c r="P81" s="13">
        <f t="shared" si="49"/>
        <v>9.3142569296666636E-34</v>
      </c>
      <c r="Q81" s="13">
        <f t="shared" si="50"/>
        <v>-9.3142569296666003E-34</v>
      </c>
      <c r="R81" s="13">
        <f t="shared" si="51"/>
        <v>-9.3145463212160993E-34</v>
      </c>
      <c r="S81" s="13">
        <f t="shared" si="52"/>
        <v>-9.3145463212160343E-34</v>
      </c>
      <c r="T81" s="13">
        <f t="shared" si="53"/>
        <v>1.8064534022401422E-9</v>
      </c>
      <c r="U81" s="13">
        <f t="shared" si="54"/>
        <v>4.4974852133638417E-24</v>
      </c>
      <c r="V81" s="13">
        <f t="shared" si="55"/>
        <v>-1.7982854975824241E-9</v>
      </c>
      <c r="W81" s="13">
        <f t="shared" si="56"/>
        <v>-1.7159010358910926E-10</v>
      </c>
      <c r="X81" s="53"/>
    </row>
    <row r="82" spans="1:24" hidden="1">
      <c r="A82" s="1">
        <v>63</v>
      </c>
      <c r="B82" s="13">
        <f t="shared" si="23"/>
        <v>-0.7334513054588262</v>
      </c>
      <c r="C82" s="13">
        <f t="shared" si="24"/>
        <v>-0.67974199702588889</v>
      </c>
      <c r="D82" s="13">
        <f t="shared" si="25"/>
        <v>7.3751125267071324E-24</v>
      </c>
      <c r="E82" s="13">
        <f t="shared" si="26"/>
        <v>1.3559115150836672E+23</v>
      </c>
      <c r="F82" s="13">
        <f t="shared" si="27"/>
        <v>-1.5873015873015872E-2</v>
      </c>
      <c r="G82" s="13">
        <f t="shared" si="28"/>
        <v>-8.58616811209379E-26</v>
      </c>
      <c r="H82" s="13">
        <f t="shared" si="29"/>
        <v>-7.9574185987215154E-26</v>
      </c>
      <c r="I82" s="13">
        <f t="shared" si="30"/>
        <v>1.5873015873015872E-2</v>
      </c>
      <c r="J82" s="13">
        <f t="shared" si="31"/>
        <v>8.5861681120937292E-26</v>
      </c>
      <c r="K82" s="13">
        <f t="shared" si="32"/>
        <v>-7.9574185987214591E-26</v>
      </c>
      <c r="L82" s="13">
        <f t="shared" si="45"/>
        <v>1.5785636044837741E+21</v>
      </c>
      <c r="M82" s="13">
        <f t="shared" si="46"/>
        <v>-1.5785636044837626E+21</v>
      </c>
      <c r="N82" s="13">
        <f t="shared" si="47"/>
        <v>-1.462968255640281E+21</v>
      </c>
      <c r="O82" s="13">
        <f t="shared" si="48"/>
        <v>-1.4629682556402705E+21</v>
      </c>
      <c r="P82" s="13">
        <f t="shared" si="49"/>
        <v>2.9970089996462071E-34</v>
      </c>
      <c r="Q82" s="13">
        <f t="shared" si="50"/>
        <v>-2.9970089996461849E-34</v>
      </c>
      <c r="R82" s="13">
        <f t="shared" si="51"/>
        <v>-2.7775434679329726E-34</v>
      </c>
      <c r="S82" s="13">
        <f t="shared" si="52"/>
        <v>-2.7775434679329525E-34</v>
      </c>
      <c r="T82" s="13">
        <f t="shared" si="53"/>
        <v>1.3261745879434327E-9</v>
      </c>
      <c r="U82" s="13">
        <f t="shared" si="54"/>
        <v>1.9046921689653442E-24</v>
      </c>
      <c r="V82" s="13">
        <f t="shared" si="55"/>
        <v>-1.3201782707506515E-9</v>
      </c>
      <c r="W82" s="13">
        <f t="shared" si="56"/>
        <v>-1.259697231272422E-10</v>
      </c>
      <c r="X82" s="53"/>
    </row>
    <row r="83" spans="1:24" hidden="1">
      <c r="A83" s="1">
        <v>64</v>
      </c>
      <c r="B83" s="13">
        <f t="shared" si="23"/>
        <v>-0.75874767735143034</v>
      </c>
      <c r="C83" s="13">
        <f t="shared" si="24"/>
        <v>-0.65138464989114508</v>
      </c>
      <c r="D83" s="13">
        <f t="shared" si="25"/>
        <v>3.1665793523139564E-24</v>
      </c>
      <c r="E83" s="13">
        <f t="shared" si="26"/>
        <v>3.1579818117277142E+23</v>
      </c>
      <c r="F83" s="13">
        <f t="shared" si="27"/>
        <v>-1.5625E-2</v>
      </c>
      <c r="G83" s="13">
        <f t="shared" si="28"/>
        <v>-3.7541167636206425E-26</v>
      </c>
      <c r="H83" s="13">
        <f t="shared" si="29"/>
        <v>-3.2229080980618056E-26</v>
      </c>
      <c r="I83" s="13">
        <f t="shared" si="30"/>
        <v>1.5625E-2</v>
      </c>
      <c r="J83" s="13">
        <f t="shared" si="31"/>
        <v>3.7541167636206155E-26</v>
      </c>
      <c r="K83" s="13">
        <f t="shared" si="32"/>
        <v>-3.2229080980617821E-26</v>
      </c>
      <c r="L83" s="13">
        <f t="shared" si="45"/>
        <v>3.7439240074476289E+21</v>
      </c>
      <c r="M83" s="13">
        <f t="shared" si="46"/>
        <v>-3.7439240074476021E+21</v>
      </c>
      <c r="N83" s="13">
        <f t="shared" si="47"/>
        <v>-3.2141576199919931E+21</v>
      </c>
      <c r="O83" s="13">
        <f t="shared" si="48"/>
        <v>-3.2141576199919711E+21</v>
      </c>
      <c r="P83" s="13">
        <f t="shared" si="49"/>
        <v>9.6198959413545802E-35</v>
      </c>
      <c r="Q83" s="13">
        <f t="shared" si="50"/>
        <v>-9.6198959413545107E-35</v>
      </c>
      <c r="R83" s="13">
        <f t="shared" si="51"/>
        <v>-8.258677735426067E-35</v>
      </c>
      <c r="S83" s="13">
        <f t="shared" si="52"/>
        <v>-8.2586777354260103E-35</v>
      </c>
      <c r="T83" s="13">
        <f t="shared" si="53"/>
        <v>9.735867172250264E-10</v>
      </c>
      <c r="U83" s="13">
        <f t="shared" si="54"/>
        <v>8.65778187692935E-25</v>
      </c>
      <c r="V83" s="13">
        <f t="shared" si="55"/>
        <v>-9.6918463108626754E-10</v>
      </c>
      <c r="W83" s="13">
        <f t="shared" si="56"/>
        <v>-9.2478358674768832E-11</v>
      </c>
      <c r="X83" s="53"/>
    </row>
    <row r="84" spans="1:24" hidden="1">
      <c r="A84" s="1">
        <v>65</v>
      </c>
      <c r="B84" s="13">
        <f t="shared" si="23"/>
        <v>-0.7829483830237427</v>
      </c>
      <c r="C84" s="13">
        <f t="shared" si="24"/>
        <v>-0.62208667364002157</v>
      </c>
      <c r="D84" s="13">
        <f t="shared" si="25"/>
        <v>1.3596029563196465E-24</v>
      </c>
      <c r="E84" s="13">
        <f t="shared" si="26"/>
        <v>7.3550884495495111E+23</v>
      </c>
      <c r="F84" s="13">
        <f t="shared" si="27"/>
        <v>-1.5384615384615385E-2</v>
      </c>
      <c r="G84" s="13">
        <f t="shared" si="28"/>
        <v>-1.6376906710842576E-26</v>
      </c>
      <c r="H84" s="13">
        <f t="shared" si="29"/>
        <v>-1.3012167393354283E-26</v>
      </c>
      <c r="I84" s="13">
        <f t="shared" si="30"/>
        <v>1.5384615384615385E-2</v>
      </c>
      <c r="J84" s="13">
        <f t="shared" si="31"/>
        <v>1.6376906710842459E-26</v>
      </c>
      <c r="K84" s="13">
        <f t="shared" si="32"/>
        <v>-1.3012167393354192E-26</v>
      </c>
      <c r="L84" s="13">
        <f t="shared" si="45"/>
        <v>8.8594686285714408E+21</v>
      </c>
      <c r="M84" s="13">
        <f t="shared" si="46"/>
        <v>-8.85946862857138E+21</v>
      </c>
      <c r="N84" s="13">
        <f t="shared" si="47"/>
        <v>-7.0392346275514333E+21</v>
      </c>
      <c r="O84" s="13">
        <f t="shared" si="48"/>
        <v>-7.039234627551383E+21</v>
      </c>
      <c r="P84" s="13">
        <f t="shared" si="49"/>
        <v>3.0808348017365857E-35</v>
      </c>
      <c r="Q84" s="13">
        <f t="shared" si="50"/>
        <v>-3.0808348017365638E-35</v>
      </c>
      <c r="R84" s="13">
        <f t="shared" si="51"/>
        <v>-2.4478577584451174E-35</v>
      </c>
      <c r="S84" s="13">
        <f t="shared" si="52"/>
        <v>-2.4478577584450998E-35</v>
      </c>
      <c r="T84" s="13">
        <f t="shared" si="53"/>
        <v>7.1474080756358267E-10</v>
      </c>
      <c r="U84" s="13">
        <f t="shared" si="54"/>
        <v>3.213475849190699E-25</v>
      </c>
      <c r="V84" s="13">
        <f t="shared" si="55"/>
        <v>-7.1150909687349756E-10</v>
      </c>
      <c r="W84" s="13">
        <f t="shared" si="56"/>
        <v>-6.7891288564161145E-11</v>
      </c>
      <c r="X84" s="53"/>
    </row>
    <row r="85" spans="1:24" hidden="1">
      <c r="A85" s="1">
        <v>66</v>
      </c>
      <c r="B85" s="13">
        <f t="shared" si="23"/>
        <v>-0.80601847555400807</v>
      </c>
      <c r="C85" s="13">
        <f t="shared" si="24"/>
        <v>-0.59189037588525872</v>
      </c>
      <c r="D85" s="13">
        <f t="shared" si="25"/>
        <v>5.8375931665263409E-25</v>
      </c>
      <c r="E85" s="13">
        <f t="shared" si="26"/>
        <v>1.713034758458596E+24</v>
      </c>
      <c r="F85" s="13">
        <f t="shared" si="27"/>
        <v>-1.5151515151515152E-2</v>
      </c>
      <c r="G85" s="13">
        <f t="shared" si="28"/>
        <v>-7.1291029469515999E-27</v>
      </c>
      <c r="H85" s="13">
        <f t="shared" si="29"/>
        <v>-5.2351745660613528E-27</v>
      </c>
      <c r="I85" s="13">
        <f t="shared" si="30"/>
        <v>1.5151515151515152E-2</v>
      </c>
      <c r="J85" s="13">
        <f t="shared" si="31"/>
        <v>7.1291029469515497E-27</v>
      </c>
      <c r="K85" s="13">
        <f t="shared" si="32"/>
        <v>-5.2351745660613162E-27</v>
      </c>
      <c r="L85" s="13">
        <f t="shared" si="45"/>
        <v>2.0920267645209635E+22</v>
      </c>
      <c r="M85" s="13">
        <f t="shared" si="46"/>
        <v>-2.0920267645209488E+22</v>
      </c>
      <c r="N85" s="13">
        <f t="shared" si="47"/>
        <v>-1.5362557380129985E+22</v>
      </c>
      <c r="O85" s="13">
        <f t="shared" si="48"/>
        <v>-1.5362557380129873E+22</v>
      </c>
      <c r="P85" s="13">
        <f t="shared" si="49"/>
        <v>9.8456719406890136E-36</v>
      </c>
      <c r="Q85" s="13">
        <f t="shared" si="50"/>
        <v>-9.8456719406889455E-36</v>
      </c>
      <c r="R85" s="13">
        <f t="shared" si="51"/>
        <v>-7.2300556904875606E-36</v>
      </c>
      <c r="S85" s="13">
        <f t="shared" si="52"/>
        <v>-7.2300556904875085E-36</v>
      </c>
      <c r="T85" s="13">
        <f t="shared" si="53"/>
        <v>5.2471383694788819E-10</v>
      </c>
      <c r="U85" s="13">
        <f t="shared" si="54"/>
        <v>4.5168419779458369E-26</v>
      </c>
      <c r="V85" s="13">
        <f t="shared" si="55"/>
        <v>-5.2234133589833927E-10</v>
      </c>
      <c r="W85" s="13">
        <f t="shared" si="56"/>
        <v>-4.9841142608424666E-11</v>
      </c>
      <c r="X85" s="53"/>
    </row>
    <row r="86" spans="1:24" hidden="1">
      <c r="A86" s="1">
        <v>67</v>
      </c>
      <c r="B86" s="13">
        <f t="shared" si="23"/>
        <v>-0.82792464067736737</v>
      </c>
      <c r="C86" s="13">
        <f t="shared" si="24"/>
        <v>-0.56083936145678304</v>
      </c>
      <c r="D86" s="13">
        <f t="shared" si="25"/>
        <v>2.5064298234625985E-25</v>
      </c>
      <c r="E86" s="13">
        <f t="shared" si="26"/>
        <v>3.9897386738660557E+24</v>
      </c>
      <c r="F86" s="13">
        <f t="shared" si="27"/>
        <v>-1.4925373134328358E-2</v>
      </c>
      <c r="G86" s="13">
        <f t="shared" si="28"/>
        <v>-3.0972164342885214E-27</v>
      </c>
      <c r="H86" s="13">
        <f t="shared" si="29"/>
        <v>-2.0980664204880613E-27</v>
      </c>
      <c r="I86" s="13">
        <f t="shared" si="30"/>
        <v>1.4925373134328358E-2</v>
      </c>
      <c r="J86" s="13">
        <f t="shared" si="31"/>
        <v>3.0972164342884991E-27</v>
      </c>
      <c r="K86" s="13">
        <f t="shared" si="32"/>
        <v>-2.0980664204880466E-27</v>
      </c>
      <c r="L86" s="13">
        <f t="shared" si="45"/>
        <v>4.9301536685927965E+22</v>
      </c>
      <c r="M86" s="13">
        <f t="shared" si="46"/>
        <v>-4.9301536685927621E+22</v>
      </c>
      <c r="N86" s="13">
        <f t="shared" si="47"/>
        <v>-3.3397052092992341E+22</v>
      </c>
      <c r="O86" s="13">
        <f t="shared" si="48"/>
        <v>-3.3397052092992102E+22</v>
      </c>
      <c r="P86" s="13">
        <f t="shared" si="49"/>
        <v>3.1401903033520859E-36</v>
      </c>
      <c r="Q86" s="13">
        <f t="shared" si="50"/>
        <v>-3.1401903033520645E-36</v>
      </c>
      <c r="R86" s="13">
        <f t="shared" si="51"/>
        <v>-2.1271770860013123E-36</v>
      </c>
      <c r="S86" s="13">
        <f t="shared" si="52"/>
        <v>-2.1271770860012969E-36</v>
      </c>
      <c r="T86" s="13">
        <f t="shared" si="53"/>
        <v>3.8520902650445951E-10</v>
      </c>
      <c r="U86" s="13">
        <f t="shared" si="54"/>
        <v>-1.44548694755135E-26</v>
      </c>
      <c r="V86" s="13">
        <f t="shared" si="55"/>
        <v>-3.8346729843227161E-10</v>
      </c>
      <c r="W86" s="13">
        <f t="shared" si="56"/>
        <v>-3.6589959463881927E-11</v>
      </c>
      <c r="X86" s="53"/>
    </row>
    <row r="87" spans="1:24" hidden="1">
      <c r="A87" s="1">
        <v>68</v>
      </c>
      <c r="B87" s="13">
        <f t="shared" si="23"/>
        <v>-0.84863524489317432</v>
      </c>
      <c r="C87" s="13">
        <f t="shared" si="24"/>
        <v>-0.52897846943434479</v>
      </c>
      <c r="D87" s="13">
        <f t="shared" si="25"/>
        <v>1.0761610617139007E-25</v>
      </c>
      <c r="E87" s="13">
        <f t="shared" si="26"/>
        <v>9.2922893754155534E+24</v>
      </c>
      <c r="F87" s="13">
        <f t="shared" si="27"/>
        <v>-1.4705882352941176E-2</v>
      </c>
      <c r="G87" s="13">
        <f t="shared" si="28"/>
        <v>-1.3430414796354037E-27</v>
      </c>
      <c r="H87" s="13">
        <f t="shared" si="29"/>
        <v>-8.3715592836802734E-28</v>
      </c>
      <c r="I87" s="13">
        <f t="shared" si="30"/>
        <v>1.4705882352941176E-2</v>
      </c>
      <c r="J87" s="13">
        <f t="shared" si="31"/>
        <v>1.3430414796353943E-27</v>
      </c>
      <c r="K87" s="13">
        <f t="shared" si="32"/>
        <v>-8.3715592836802142E-28</v>
      </c>
      <c r="L87" s="13">
        <f t="shared" si="45"/>
        <v>1.1596712161358937E+23</v>
      </c>
      <c r="M87" s="13">
        <f t="shared" si="46"/>
        <v>-1.1596712161358852E+23</v>
      </c>
      <c r="N87" s="13">
        <f t="shared" si="47"/>
        <v>-7.2285603108064391E+22</v>
      </c>
      <c r="O87" s="13">
        <f t="shared" si="48"/>
        <v>-7.2285603108063862E+22</v>
      </c>
      <c r="P87" s="13">
        <f t="shared" si="49"/>
        <v>9.996495562796968E-37</v>
      </c>
      <c r="Q87" s="13">
        <f t="shared" si="50"/>
        <v>-9.9964955627968928E-37</v>
      </c>
      <c r="R87" s="13">
        <f t="shared" si="51"/>
        <v>-6.2310998209615959E-37</v>
      </c>
      <c r="S87" s="13">
        <f t="shared" si="52"/>
        <v>-6.23109982096155E-37</v>
      </c>
      <c r="T87" s="13">
        <f t="shared" si="53"/>
        <v>2.8279413206183123E-10</v>
      </c>
      <c r="U87" s="13">
        <f t="shared" si="54"/>
        <v>4.1680394615851033E-26</v>
      </c>
      <c r="V87" s="13">
        <f t="shared" si="55"/>
        <v>-2.8151547438620069E-10</v>
      </c>
      <c r="W87" s="13">
        <f t="shared" si="56"/>
        <v>-2.6861846729456914E-11</v>
      </c>
      <c r="X87" s="53"/>
    </row>
    <row r="88" spans="1:24" hidden="1">
      <c r="A88" s="1">
        <v>69</v>
      </c>
      <c r="B88" s="13">
        <f t="shared" si="23"/>
        <v>-0.86812038114521217</v>
      </c>
      <c r="C88" s="13">
        <f t="shared" si="24"/>
        <v>-0.49635370839784354</v>
      </c>
      <c r="D88" s="13">
        <f t="shared" si="25"/>
        <v>4.6206066489795074E-26</v>
      </c>
      <c r="E88" s="13">
        <f t="shared" si="26"/>
        <v>2.1642179825475012E+25</v>
      </c>
      <c r="F88" s="13">
        <f t="shared" si="27"/>
        <v>-1.4492753623188406E-2</v>
      </c>
      <c r="G88" s="13">
        <f t="shared" si="28"/>
        <v>-5.8133953699046249E-28</v>
      </c>
      <c r="H88" s="13">
        <f t="shared" si="29"/>
        <v>-3.3238481815488572E-28</v>
      </c>
      <c r="I88" s="13">
        <f t="shared" si="30"/>
        <v>1.4492753623188406E-2</v>
      </c>
      <c r="J88" s="13">
        <f t="shared" si="31"/>
        <v>5.8133953699045837E-28</v>
      </c>
      <c r="K88" s="13">
        <f t="shared" si="32"/>
        <v>-3.3238481815488334E-28</v>
      </c>
      <c r="L88" s="13">
        <f t="shared" si="45"/>
        <v>2.7229010723050324E+23</v>
      </c>
      <c r="M88" s="13">
        <f t="shared" si="46"/>
        <v>-2.7229010723050129E+23</v>
      </c>
      <c r="N88" s="13">
        <f t="shared" si="47"/>
        <v>-1.5568371324909556E+23</v>
      </c>
      <c r="O88" s="13">
        <f t="shared" si="48"/>
        <v>-1.5568371324909445E+23</v>
      </c>
      <c r="P88" s="13">
        <f t="shared" si="49"/>
        <v>3.1765972115618849E-37</v>
      </c>
      <c r="Q88" s="13">
        <f t="shared" si="50"/>
        <v>-3.1765972115618615E-37</v>
      </c>
      <c r="R88" s="13">
        <f t="shared" si="51"/>
        <v>-1.8162409733601802E-37</v>
      </c>
      <c r="S88" s="13">
        <f t="shared" si="52"/>
        <v>-1.8162409733601668E-37</v>
      </c>
      <c r="T88" s="13">
        <f t="shared" si="53"/>
        <v>2.0760811825804851E-10</v>
      </c>
      <c r="U88" s="13">
        <f t="shared" si="54"/>
        <v>2.0560817019709465E-26</v>
      </c>
      <c r="V88" s="13">
        <f t="shared" si="55"/>
        <v>-2.066694152093027E-10</v>
      </c>
      <c r="W88" s="13">
        <f t="shared" si="56"/>
        <v>-1.9720131431932757E-11</v>
      </c>
      <c r="X88" s="53"/>
    </row>
    <row r="89" spans="1:24" hidden="1">
      <c r="A89" s="1">
        <v>70</v>
      </c>
      <c r="B89" s="13">
        <f t="shared" si="23"/>
        <v>-0.886351912008845</v>
      </c>
      <c r="C89" s="13">
        <f t="shared" si="24"/>
        <v>-0.4630121899888433</v>
      </c>
      <c r="D89" s="13">
        <f t="shared" si="25"/>
        <v>1.983904321030858E-26</v>
      </c>
      <c r="E89" s="13">
        <f t="shared" si="26"/>
        <v>5.0405656633702446E+25</v>
      </c>
      <c r="F89" s="13">
        <f t="shared" si="27"/>
        <v>-1.4285714285714285E-2</v>
      </c>
      <c r="G89" s="13">
        <f t="shared" si="28"/>
        <v>-2.5120534116975859E-28</v>
      </c>
      <c r="H89" s="13">
        <f t="shared" si="29"/>
        <v>-1.3122455491554667E-28</v>
      </c>
      <c r="I89" s="13">
        <f t="shared" si="30"/>
        <v>1.4285714285714285E-2</v>
      </c>
      <c r="J89" s="13">
        <f t="shared" si="31"/>
        <v>2.5120534116975684E-28</v>
      </c>
      <c r="K89" s="13">
        <f t="shared" si="32"/>
        <v>-1.3122455491554575E-28</v>
      </c>
      <c r="L89" s="13">
        <f t="shared" si="45"/>
        <v>6.3824500190491145E+23</v>
      </c>
      <c r="M89" s="13">
        <f t="shared" si="46"/>
        <v>-6.3824500190490676E+23</v>
      </c>
      <c r="N89" s="13">
        <f t="shared" si="47"/>
        <v>-3.3340619236852008E+23</v>
      </c>
      <c r="O89" s="13">
        <f t="shared" si="48"/>
        <v>-3.334061923685176E+23</v>
      </c>
      <c r="P89" s="13">
        <f t="shared" si="49"/>
        <v>1.0077089076634649E-37</v>
      </c>
      <c r="Q89" s="13">
        <f t="shared" si="50"/>
        <v>-1.0077089076634574E-37</v>
      </c>
      <c r="R89" s="13">
        <f t="shared" si="51"/>
        <v>-5.264066133180181E-38</v>
      </c>
      <c r="S89" s="13">
        <f t="shared" si="52"/>
        <v>-5.2640661331801403E-38</v>
      </c>
      <c r="T89" s="13">
        <f t="shared" si="53"/>
        <v>1.5241168708983E-10</v>
      </c>
      <c r="U89" s="13">
        <f t="shared" si="54"/>
        <v>-3.5081016127754096E-27</v>
      </c>
      <c r="V89" s="13">
        <f t="shared" si="55"/>
        <v>-1.5172255548680719E-10</v>
      </c>
      <c r="W89" s="13">
        <f t="shared" si="56"/>
        <v>-1.4477172310950962E-11</v>
      </c>
      <c r="X89" s="53"/>
    </row>
    <row r="90" spans="1:24" hidden="1">
      <c r="A90" s="1">
        <v>71</v>
      </c>
      <c r="B90" s="13">
        <f t="shared" si="23"/>
        <v>-0.90330351032274114</v>
      </c>
      <c r="C90" s="13">
        <f t="shared" si="24"/>
        <v>-0.42900206087921472</v>
      </c>
      <c r="D90" s="13">
        <f t="shared" si="25"/>
        <v>8.5180943845851983E-27</v>
      </c>
      <c r="E90" s="13">
        <f t="shared" si="26"/>
        <v>1.1739714950912657E+26</v>
      </c>
      <c r="F90" s="13">
        <f t="shared" si="27"/>
        <v>-1.4084507042253521E-2</v>
      </c>
      <c r="G90" s="13">
        <f t="shared" si="28"/>
        <v>-1.0837217688529915E-28</v>
      </c>
      <c r="H90" s="13">
        <f t="shared" si="29"/>
        <v>-5.1468733038742477E-29</v>
      </c>
      <c r="I90" s="13">
        <f t="shared" si="30"/>
        <v>1.4084507042253521E-2</v>
      </c>
      <c r="J90" s="13">
        <f t="shared" si="31"/>
        <v>1.0837217688529837E-28</v>
      </c>
      <c r="K90" s="13">
        <f t="shared" si="32"/>
        <v>-5.1468733038742107E-29</v>
      </c>
      <c r="L90" s="13">
        <f t="shared" si="45"/>
        <v>1.4935951725842034E+24</v>
      </c>
      <c r="M90" s="13">
        <f t="shared" si="46"/>
        <v>-1.4935951725841932E+24</v>
      </c>
      <c r="N90" s="13">
        <f t="shared" si="47"/>
        <v>-7.093467476163512E+23</v>
      </c>
      <c r="O90" s="13">
        <f t="shared" si="48"/>
        <v>-7.0934674761634624E+23</v>
      </c>
      <c r="P90" s="13">
        <f t="shared" si="49"/>
        <v>3.1915228922470349E-38</v>
      </c>
      <c r="Q90" s="13">
        <f t="shared" si="50"/>
        <v>-3.1915228922470134E-38</v>
      </c>
      <c r="R90" s="13">
        <f t="shared" si="51"/>
        <v>-1.5157362752060815E-38</v>
      </c>
      <c r="S90" s="13">
        <f t="shared" si="52"/>
        <v>-1.5157362752060708E-38</v>
      </c>
      <c r="T90" s="13">
        <f t="shared" si="53"/>
        <v>1.1189024088496772E-10</v>
      </c>
      <c r="U90" s="13">
        <f t="shared" si="54"/>
        <v>-1.5143347834932475E-26</v>
      </c>
      <c r="V90" s="13">
        <f t="shared" si="55"/>
        <v>-1.1138432757519496E-10</v>
      </c>
      <c r="W90" s="13">
        <f t="shared" si="56"/>
        <v>-1.0628150164434303E-11</v>
      </c>
      <c r="X90" s="53"/>
    </row>
    <row r="91" spans="1:24" hidden="1">
      <c r="A91" s="1">
        <v>72</v>
      </c>
      <c r="B91" s="13">
        <f t="shared" si="23"/>
        <v>-0.91895069720649447</v>
      </c>
      <c r="C91" s="13">
        <f t="shared" si="24"/>
        <v>-0.39437243324514687</v>
      </c>
      <c r="D91" s="13">
        <f t="shared" si="25"/>
        <v>3.6573302036561668E-27</v>
      </c>
      <c r="E91" s="13">
        <f t="shared" si="26"/>
        <v>2.7342349318098705E+26</v>
      </c>
      <c r="F91" s="13">
        <f t="shared" si="27"/>
        <v>-1.3888888888888888E-2</v>
      </c>
      <c r="G91" s="13">
        <f t="shared" si="28"/>
        <v>-4.6679251952280625E-29</v>
      </c>
      <c r="H91" s="13">
        <f t="shared" si="29"/>
        <v>-2.0032641827734043E-29</v>
      </c>
      <c r="I91" s="13">
        <f t="shared" si="30"/>
        <v>1.3888888888888888E-2</v>
      </c>
      <c r="J91" s="13">
        <f t="shared" si="31"/>
        <v>4.6679251952280295E-29</v>
      </c>
      <c r="K91" s="13">
        <f t="shared" si="32"/>
        <v>-2.00326418277339E-29</v>
      </c>
      <c r="L91" s="13">
        <f t="shared" si="45"/>
        <v>3.4897598568236807E+24</v>
      </c>
      <c r="M91" s="13">
        <f t="shared" si="46"/>
        <v>-3.489759856823656E+24</v>
      </c>
      <c r="N91" s="13">
        <f t="shared" si="47"/>
        <v>-1.4976484487802006E+24</v>
      </c>
      <c r="O91" s="13">
        <f t="shared" si="48"/>
        <v>-1.4976484487801901E+24</v>
      </c>
      <c r="P91" s="13">
        <f t="shared" si="49"/>
        <v>1.009201745145526E-38</v>
      </c>
      <c r="Q91" s="13">
        <f t="shared" si="50"/>
        <v>-1.0092017451455188E-38</v>
      </c>
      <c r="R91" s="13">
        <f t="shared" si="51"/>
        <v>-4.3310413613936903E-39</v>
      </c>
      <c r="S91" s="13">
        <f t="shared" si="52"/>
        <v>-4.3310413613936596E-39</v>
      </c>
      <c r="T91" s="13">
        <f t="shared" si="53"/>
        <v>8.2142165370280631E-11</v>
      </c>
      <c r="U91" s="13">
        <f t="shared" si="54"/>
        <v>5.4800278384755854E-28</v>
      </c>
      <c r="V91" s="13">
        <f t="shared" si="55"/>
        <v>-8.1770758405511444E-11</v>
      </c>
      <c r="W91" s="13">
        <f t="shared" si="56"/>
        <v>-7.8024612466843634E-12</v>
      </c>
      <c r="X91" s="53"/>
    </row>
    <row r="92" spans="1:24" hidden="1">
      <c r="A92" s="1">
        <v>73</v>
      </c>
      <c r="B92" s="13">
        <f t="shared" si="23"/>
        <v>-0.93327087740924219</v>
      </c>
      <c r="C92" s="13">
        <f t="shared" si="24"/>
        <v>-0.35917331384692719</v>
      </c>
      <c r="D92" s="13">
        <f t="shared" si="25"/>
        <v>1.5703118109118163E-27</v>
      </c>
      <c r="E92" s="13">
        <f t="shared" si="26"/>
        <v>6.3681619984717594E+26</v>
      </c>
      <c r="F92" s="13">
        <f t="shared" si="27"/>
        <v>-1.3698630136986301E-2</v>
      </c>
      <c r="G92" s="13">
        <f t="shared" si="28"/>
        <v>-2.0075702487339272E-29</v>
      </c>
      <c r="H92" s="13">
        <f t="shared" si="29"/>
        <v>-7.7262205054543345E-30</v>
      </c>
      <c r="I92" s="13">
        <f t="shared" si="30"/>
        <v>1.3698630136986301E-2</v>
      </c>
      <c r="J92" s="13">
        <f t="shared" si="31"/>
        <v>2.0075702487339129E-29</v>
      </c>
      <c r="K92" s="13">
        <f t="shared" si="32"/>
        <v>-7.7262205054542798E-30</v>
      </c>
      <c r="L92" s="13">
        <f t="shared" si="45"/>
        <v>8.1413974462985956E+24</v>
      </c>
      <c r="M92" s="13">
        <f t="shared" si="46"/>
        <v>-8.1413974462985376E+24</v>
      </c>
      <c r="N92" s="13">
        <f t="shared" si="47"/>
        <v>-3.1332518467194368E+24</v>
      </c>
      <c r="O92" s="13">
        <f t="shared" si="48"/>
        <v>-3.1332518467194142E+24</v>
      </c>
      <c r="P92" s="13">
        <f t="shared" si="49"/>
        <v>3.1863890026509488E-39</v>
      </c>
      <c r="Q92" s="13">
        <f t="shared" si="50"/>
        <v>-3.1863890026509253E-39</v>
      </c>
      <c r="R92" s="13">
        <f t="shared" si="51"/>
        <v>-1.2262955214723738E-39</v>
      </c>
      <c r="S92" s="13">
        <f t="shared" si="52"/>
        <v>-1.2262955214723649E-39</v>
      </c>
      <c r="T92" s="13">
        <f t="shared" si="53"/>
        <v>6.0303162084128886E-11</v>
      </c>
      <c r="U92" s="13">
        <f t="shared" si="54"/>
        <v>2.1429004741315397E-28</v>
      </c>
      <c r="V92" s="13">
        <f t="shared" si="55"/>
        <v>-6.0030500482201425E-11</v>
      </c>
      <c r="W92" s="13">
        <f t="shared" si="56"/>
        <v>-5.7280336243019846E-12</v>
      </c>
      <c r="X92" s="53"/>
    </row>
    <row r="93" spans="1:24" hidden="1">
      <c r="A93" s="1">
        <v>74</v>
      </c>
      <c r="B93" s="13">
        <f t="shared" si="23"/>
        <v>-0.9462433719382376</v>
      </c>
      <c r="C93" s="13">
        <f t="shared" si="24"/>
        <v>-0.32345553181690073</v>
      </c>
      <c r="D93" s="13">
        <f t="shared" si="25"/>
        <v>6.742293001118781E-28</v>
      </c>
      <c r="E93" s="13">
        <f t="shared" si="26"/>
        <v>1.4831749374197549E+27</v>
      </c>
      <c r="F93" s="13">
        <f t="shared" si="27"/>
        <v>-1.3513513513513514E-2</v>
      </c>
      <c r="G93" s="13">
        <f t="shared" si="28"/>
        <v>-8.6214190053705619E-30</v>
      </c>
      <c r="H93" s="13">
        <f t="shared" si="29"/>
        <v>-2.9470702274895181E-30</v>
      </c>
      <c r="I93" s="13">
        <f t="shared" si="30"/>
        <v>1.3513513513513514E-2</v>
      </c>
      <c r="J93" s="13">
        <f t="shared" si="31"/>
        <v>8.6214190053705002E-30</v>
      </c>
      <c r="K93" s="13">
        <f t="shared" si="32"/>
        <v>-2.9470702274894974E-30</v>
      </c>
      <c r="L93" s="13">
        <f t="shared" si="45"/>
        <v>1.8965465594031938E+25</v>
      </c>
      <c r="M93" s="13">
        <f t="shared" si="46"/>
        <v>-1.8965465594031805E+25</v>
      </c>
      <c r="N93" s="13">
        <f t="shared" si="47"/>
        <v>-6.4829883535217412E+24</v>
      </c>
      <c r="O93" s="13">
        <f t="shared" si="48"/>
        <v>-6.4829883535216939E+24</v>
      </c>
      <c r="P93" s="13">
        <f t="shared" si="49"/>
        <v>1.0045712258546989E-39</v>
      </c>
      <c r="Q93" s="13">
        <f t="shared" si="50"/>
        <v>-1.0045712258546915E-39</v>
      </c>
      <c r="R93" s="13">
        <f t="shared" si="51"/>
        <v>-3.4339381362451061E-40</v>
      </c>
      <c r="S93" s="13">
        <f t="shared" si="52"/>
        <v>-3.43393813624508E-40</v>
      </c>
      <c r="T93" s="13">
        <f t="shared" si="53"/>
        <v>4.4270458916590267E-11</v>
      </c>
      <c r="U93" s="13">
        <f t="shared" si="54"/>
        <v>1.7835157720156448E-27</v>
      </c>
      <c r="V93" s="13">
        <f t="shared" si="55"/>
        <v>-4.4070289409236384E-11</v>
      </c>
      <c r="W93" s="13">
        <f t="shared" si="56"/>
        <v>-4.2051306842539331E-12</v>
      </c>
      <c r="X93" s="53"/>
    </row>
    <row r="94" spans="1:24" hidden="1">
      <c r="A94" s="1">
        <v>75</v>
      </c>
      <c r="B94" s="13">
        <f t="shared" si="23"/>
        <v>-0.95784944792025728</v>
      </c>
      <c r="C94" s="13">
        <f t="shared" si="24"/>
        <v>-0.28727066525988759</v>
      </c>
      <c r="D94" s="13">
        <f t="shared" si="25"/>
        <v>2.8948718717551639E-28</v>
      </c>
      <c r="E94" s="13">
        <f t="shared" si="26"/>
        <v>3.4543843192400049E+27</v>
      </c>
      <c r="F94" s="13">
        <f t="shared" si="27"/>
        <v>-1.3333333333333334E-2</v>
      </c>
      <c r="G94" s="13">
        <f t="shared" si="28"/>
        <v>-3.6971352322140871E-30</v>
      </c>
      <c r="H94" s="13">
        <f t="shared" si="29"/>
        <v>-1.1088156912549893E-30</v>
      </c>
      <c r="I94" s="13">
        <f t="shared" si="30"/>
        <v>1.3333333333333334E-2</v>
      </c>
      <c r="J94" s="13">
        <f t="shared" si="31"/>
        <v>3.6971352322140612E-30</v>
      </c>
      <c r="K94" s="13">
        <f t="shared" si="32"/>
        <v>-1.1088156912549813E-30</v>
      </c>
      <c r="L94" s="13">
        <f t="shared" si="45"/>
        <v>4.4117068174512747E+25</v>
      </c>
      <c r="M94" s="13">
        <f t="shared" si="46"/>
        <v>-4.4117068174512429E+25</v>
      </c>
      <c r="N94" s="13">
        <f t="shared" si="47"/>
        <v>-1.3231243752685427E+25</v>
      </c>
      <c r="O94" s="13">
        <f t="shared" si="48"/>
        <v>-1.3231243752685337E+25</v>
      </c>
      <c r="P94" s="13">
        <f t="shared" si="49"/>
        <v>3.1625780805014574E-40</v>
      </c>
      <c r="Q94" s="13">
        <f t="shared" si="50"/>
        <v>-3.1625780805014346E-40</v>
      </c>
      <c r="R94" s="13">
        <f t="shared" si="51"/>
        <v>-9.484955188882957E-41</v>
      </c>
      <c r="S94" s="13">
        <f t="shared" si="52"/>
        <v>-9.4849551888828897E-41</v>
      </c>
      <c r="T94" s="13">
        <f t="shared" si="53"/>
        <v>3.2500344342661316E-11</v>
      </c>
      <c r="U94" s="13">
        <f t="shared" si="54"/>
        <v>1.0352055455063681E-27</v>
      </c>
      <c r="V94" s="13">
        <f t="shared" si="55"/>
        <v>-3.2353393575149301E-11</v>
      </c>
      <c r="W94" s="13">
        <f t="shared" si="56"/>
        <v>-3.0871194604429024E-12</v>
      </c>
      <c r="X94" s="53"/>
    </row>
    <row r="95" spans="1:24" hidden="1">
      <c r="A95" s="1">
        <v>76</v>
      </c>
      <c r="B95" s="13">
        <f t="shared" si="23"/>
        <v>-0.96807234565272404</v>
      </c>
      <c r="C95" s="13">
        <f t="shared" si="24"/>
        <v>-0.25067096677204725</v>
      </c>
      <c r="D95" s="13">
        <f t="shared" si="25"/>
        <v>1.2429425942314677E-28</v>
      </c>
      <c r="E95" s="13">
        <f t="shared" si="26"/>
        <v>8.045423856588621E+27</v>
      </c>
      <c r="F95" s="13">
        <f t="shared" si="27"/>
        <v>-1.3157894736842105E-2</v>
      </c>
      <c r="G95" s="13">
        <f t="shared" si="28"/>
        <v>-1.5832346746175511E-30</v>
      </c>
      <c r="H95" s="13">
        <f t="shared" si="29"/>
        <v>-4.0996002860284003E-31</v>
      </c>
      <c r="I95" s="13">
        <f t="shared" si="30"/>
        <v>1.3157894736842105E-2</v>
      </c>
      <c r="J95" s="13">
        <f t="shared" si="31"/>
        <v>1.5832346746175511E-30</v>
      </c>
      <c r="K95" s="13">
        <f t="shared" si="32"/>
        <v>-4.0996002860284003E-31</v>
      </c>
      <c r="L95" s="13">
        <f t="shared" si="45"/>
        <v>1.0248095190287015E+26</v>
      </c>
      <c r="M95" s="13">
        <f t="shared" si="46"/>
        <v>-1.0248095190287015E+26</v>
      </c>
      <c r="N95" s="13">
        <f t="shared" si="47"/>
        <v>-2.6536239160815293E+25</v>
      </c>
      <c r="O95" s="13">
        <f t="shared" si="48"/>
        <v>-2.6536239160815293E+25</v>
      </c>
      <c r="P95" s="13">
        <f t="shared" si="49"/>
        <v>9.9424897397914304E-41</v>
      </c>
      <c r="Q95" s="13">
        <f t="shared" si="50"/>
        <v>-9.9424897397914304E-41</v>
      </c>
      <c r="R95" s="13">
        <f t="shared" si="51"/>
        <v>-2.5744909731041292E-41</v>
      </c>
      <c r="S95" s="13">
        <f t="shared" si="52"/>
        <v>-2.5744909731041292E-41</v>
      </c>
      <c r="T95" s="13">
        <f t="shared" si="53"/>
        <v>2.3859530898057198E-11</v>
      </c>
      <c r="U95" s="13">
        <f t="shared" si="54"/>
        <v>1.1837695082792082E-29</v>
      </c>
      <c r="V95" s="13">
        <f t="shared" si="55"/>
        <v>-2.375164969098507E-11</v>
      </c>
      <c r="W95" s="13">
        <f t="shared" si="56"/>
        <v>-2.2663520538687188E-12</v>
      </c>
      <c r="X95" s="53"/>
    </row>
    <row r="96" spans="1:24" hidden="1">
      <c r="A96" s="1">
        <v>77</v>
      </c>
      <c r="B96" s="13">
        <f t="shared" si="23"/>
        <v>-0.97689730280548071</v>
      </c>
      <c r="C96" s="13">
        <f t="shared" si="24"/>
        <v>-0.21370928798575156</v>
      </c>
      <c r="D96" s="13">
        <f t="shared" si="25"/>
        <v>5.3367000716967632E-29</v>
      </c>
      <c r="E96" s="13">
        <f t="shared" si="26"/>
        <v>1.8738171277481172E+28</v>
      </c>
      <c r="F96" s="13">
        <f t="shared" si="27"/>
        <v>-1.2987012987012988E-2</v>
      </c>
      <c r="G96" s="13">
        <f t="shared" si="28"/>
        <v>-6.7706596180810173E-31</v>
      </c>
      <c r="H96" s="13">
        <f t="shared" si="29"/>
        <v>-1.4811719123582139E-31</v>
      </c>
      <c r="I96" s="13">
        <f t="shared" si="30"/>
        <v>1.2987012987012988E-2</v>
      </c>
      <c r="J96" s="13">
        <f t="shared" si="31"/>
        <v>6.7706596180809219E-31</v>
      </c>
      <c r="K96" s="13">
        <f t="shared" si="32"/>
        <v>-1.4811719123581929E-31</v>
      </c>
      <c r="L96" s="13">
        <f t="shared" si="45"/>
        <v>2.3773076598024345E+26</v>
      </c>
      <c r="M96" s="13">
        <f t="shared" si="46"/>
        <v>-2.3773076598024002E+26</v>
      </c>
      <c r="N96" s="13">
        <f t="shared" si="47"/>
        <v>-5.2006769374878173E+25</v>
      </c>
      <c r="O96" s="13">
        <f t="shared" si="48"/>
        <v>-5.2006769374877425E+25</v>
      </c>
      <c r="P96" s="13">
        <f t="shared" si="49"/>
        <v>3.1214384667420131E-41</v>
      </c>
      <c r="Q96" s="13">
        <f t="shared" si="50"/>
        <v>-3.1214384667419677E-41</v>
      </c>
      <c r="R96" s="13">
        <f t="shared" si="51"/>
        <v>-6.8285621252411259E-42</v>
      </c>
      <c r="S96" s="13">
        <f t="shared" si="52"/>
        <v>-6.8285621252410277E-42</v>
      </c>
      <c r="T96" s="13">
        <f t="shared" si="53"/>
        <v>1.7516036404822722E-11</v>
      </c>
      <c r="U96" s="13">
        <f t="shared" si="54"/>
        <v>7.0298500920513167E-28</v>
      </c>
      <c r="V96" s="13">
        <f t="shared" si="55"/>
        <v>-1.7436837397996252E-11</v>
      </c>
      <c r="W96" s="13">
        <f t="shared" si="56"/>
        <v>-1.663800736540955E-12</v>
      </c>
      <c r="X96" s="53"/>
    </row>
    <row r="97" spans="1:24" hidden="1">
      <c r="A97" s="1">
        <v>78</v>
      </c>
      <c r="B97" s="13">
        <f t="shared" si="23"/>
        <v>-0.984311575738268</v>
      </c>
      <c r="C97" s="13">
        <f t="shared" si="24"/>
        <v>-0.17643900324941725</v>
      </c>
      <c r="D97" s="13">
        <f t="shared" si="25"/>
        <v>2.2913662937794588E-29</v>
      </c>
      <c r="E97" s="13">
        <f t="shared" si="26"/>
        <v>4.3642083883086427E+28</v>
      </c>
      <c r="F97" s="13">
        <f t="shared" si="27"/>
        <v>-1.282051282051282E-2</v>
      </c>
      <c r="G97" s="13">
        <f t="shared" si="28"/>
        <v>-2.8915620092610439E-31</v>
      </c>
      <c r="H97" s="13">
        <f t="shared" si="29"/>
        <v>-5.1831587814584493E-32</v>
      </c>
      <c r="I97" s="13">
        <f t="shared" si="30"/>
        <v>1.282051282051282E-2</v>
      </c>
      <c r="J97" s="13">
        <f t="shared" si="31"/>
        <v>2.8915620092610023E-31</v>
      </c>
      <c r="K97" s="13">
        <f t="shared" si="32"/>
        <v>-5.1831587814583748E-32</v>
      </c>
      <c r="L97" s="13">
        <f t="shared" si="45"/>
        <v>5.50736004557219E+26</v>
      </c>
      <c r="M97" s="13">
        <f t="shared" si="46"/>
        <v>-5.5073600455721116E+26</v>
      </c>
      <c r="N97" s="13">
        <f t="shared" si="47"/>
        <v>-9.8720074103324801E+25</v>
      </c>
      <c r="O97" s="13">
        <f t="shared" si="48"/>
        <v>-9.8720074103323409E+25</v>
      </c>
      <c r="P97" s="13">
        <f t="shared" si="49"/>
        <v>9.7865641129028074E-42</v>
      </c>
      <c r="Q97" s="13">
        <f t="shared" si="50"/>
        <v>-9.7865641129026672E-42</v>
      </c>
      <c r="R97" s="13">
        <f t="shared" si="51"/>
        <v>-1.7542530839607158E-42</v>
      </c>
      <c r="S97" s="13">
        <f t="shared" si="52"/>
        <v>-1.754253083960691E-42</v>
      </c>
      <c r="T97" s="13">
        <f t="shared" si="53"/>
        <v>1.2859076427192725E-11</v>
      </c>
      <c r="U97" s="13">
        <f t="shared" si="54"/>
        <v>1.5360351643103637E-30</v>
      </c>
      <c r="V97" s="13">
        <f t="shared" si="55"/>
        <v>-1.2800933930899505E-11</v>
      </c>
      <c r="W97" s="13">
        <f t="shared" si="56"/>
        <v>-1.2214487533783027E-12</v>
      </c>
      <c r="X97" s="53"/>
    </row>
    <row r="98" spans="1:24" hidden="1">
      <c r="A98" s="1">
        <v>79</v>
      </c>
      <c r="B98" s="13">
        <f t="shared" si="23"/>
        <v>-0.99030445790312138</v>
      </c>
      <c r="C98" s="13">
        <f t="shared" si="24"/>
        <v>-0.13891393255251547</v>
      </c>
      <c r="D98" s="13">
        <f t="shared" si="25"/>
        <v>9.8382135434478348E-30</v>
      </c>
      <c r="E98" s="13">
        <f t="shared" si="26"/>
        <v>1.016444698606884E+29</v>
      </c>
      <c r="F98" s="13">
        <f t="shared" si="27"/>
        <v>-1.2658227848101266E-2</v>
      </c>
      <c r="G98" s="13">
        <f t="shared" si="28"/>
        <v>-1.2332692063138298E-31</v>
      </c>
      <c r="H98" s="13">
        <f t="shared" si="29"/>
        <v>-1.7299556109009582E-32</v>
      </c>
      <c r="I98" s="13">
        <f t="shared" si="30"/>
        <v>1.2658227848101266E-2</v>
      </c>
      <c r="J98" s="13">
        <f t="shared" si="31"/>
        <v>1.2332692063138121E-31</v>
      </c>
      <c r="K98" s="13">
        <f t="shared" si="32"/>
        <v>-1.7299556109009333E-32</v>
      </c>
      <c r="L98" s="13">
        <f t="shared" si="45"/>
        <v>1.2741641977751977E+27</v>
      </c>
      <c r="M98" s="13">
        <f t="shared" si="46"/>
        <v>-1.2741641977751798E+27</v>
      </c>
      <c r="N98" s="13">
        <f t="shared" si="47"/>
        <v>-1.7873206367802611E+26</v>
      </c>
      <c r="O98" s="13">
        <f t="shared" si="48"/>
        <v>-1.787320636780236E+26</v>
      </c>
      <c r="P98" s="13">
        <f t="shared" si="49"/>
        <v>3.0642878660808691E-42</v>
      </c>
      <c r="Q98" s="13">
        <f t="shared" si="50"/>
        <v>-3.0642878660808257E-42</v>
      </c>
      <c r="R98" s="13">
        <f t="shared" si="51"/>
        <v>-4.298398079026842E-43</v>
      </c>
      <c r="S98" s="13">
        <f t="shared" si="52"/>
        <v>-4.2983980790267807E-43</v>
      </c>
      <c r="T98" s="13">
        <f t="shared" si="53"/>
        <v>9.4402547893115714E-12</v>
      </c>
      <c r="U98" s="13">
        <f t="shared" si="54"/>
        <v>2.4353460762818451E-28</v>
      </c>
      <c r="V98" s="13">
        <f t="shared" si="55"/>
        <v>-9.3975705435026023E-12</v>
      </c>
      <c r="W98" s="13">
        <f t="shared" si="56"/>
        <v>-8.9670416917301644E-13</v>
      </c>
      <c r="X98" s="53"/>
    </row>
    <row r="99" spans="1:24" hidden="1">
      <c r="A99" s="1">
        <v>80</v>
      </c>
      <c r="B99" s="13">
        <f t="shared" si="23"/>
        <v>-0.99486729530511453</v>
      </c>
      <c r="C99" s="13">
        <f t="shared" si="24"/>
        <v>-0.10118826380705427</v>
      </c>
      <c r="D99" s="13">
        <f t="shared" si="25"/>
        <v>4.2241367514763821E-30</v>
      </c>
      <c r="E99" s="13">
        <f t="shared" si="26"/>
        <v>2.3673475998391601E+29</v>
      </c>
      <c r="F99" s="13">
        <f t="shared" si="27"/>
        <v>-1.2500000000000001E-2</v>
      </c>
      <c r="G99" s="13">
        <f t="shared" si="28"/>
        <v>-5.2530693811753014E-32</v>
      </c>
      <c r="H99" s="13">
        <f t="shared" si="29"/>
        <v>-5.3429132995683182E-33</v>
      </c>
      <c r="I99" s="13">
        <f t="shared" si="30"/>
        <v>1.2500000000000001E-2</v>
      </c>
      <c r="J99" s="13">
        <f t="shared" si="31"/>
        <v>5.2530693811753014E-32</v>
      </c>
      <c r="K99" s="13">
        <f t="shared" si="32"/>
        <v>-5.3429132995683182E-33</v>
      </c>
      <c r="L99" s="13">
        <f t="shared" si="45"/>
        <v>2.9439958796238E+27</v>
      </c>
      <c r="M99" s="13">
        <f t="shared" si="46"/>
        <v>-2.9439958796238E+27</v>
      </c>
      <c r="N99" s="13">
        <f t="shared" si="47"/>
        <v>-2.9943474181940213E+26</v>
      </c>
      <c r="O99" s="13">
        <f t="shared" si="48"/>
        <v>-2.9943474181940213E+26</v>
      </c>
      <c r="P99" s="13">
        <f t="shared" si="49"/>
        <v>9.5820569801229521E-43</v>
      </c>
      <c r="Q99" s="13">
        <f t="shared" si="50"/>
        <v>-9.5820569801229505E-43</v>
      </c>
      <c r="R99" s="13">
        <f t="shared" si="51"/>
        <v>-9.7459401278393045E-44</v>
      </c>
      <c r="S99" s="13">
        <f t="shared" si="52"/>
        <v>-9.7459401278393025E-44</v>
      </c>
      <c r="T99" s="13">
        <f t="shared" si="53"/>
        <v>6.9303896739165446E-12</v>
      </c>
      <c r="U99" s="13">
        <f t="shared" si="54"/>
        <v>1.6239780538614234E-31</v>
      </c>
      <c r="V99" s="13">
        <f t="shared" si="55"/>
        <v>-6.8990538187944643E-12</v>
      </c>
      <c r="W99" s="13">
        <f t="shared" si="56"/>
        <v>-6.5829889693557493E-13</v>
      </c>
      <c r="X99" s="53"/>
    </row>
    <row r="100" spans="1:24" hidden="1">
      <c r="A100" s="1">
        <v>81</v>
      </c>
      <c r="B100" s="13">
        <f t="shared" si="23"/>
        <v>-0.99799349899912204</v>
      </c>
      <c r="C100" s="13">
        <f t="shared" si="24"/>
        <v>-6.3316474597764613E-2</v>
      </c>
      <c r="D100" s="13">
        <f t="shared" si="25"/>
        <v>1.8136759500465351E-30</v>
      </c>
      <c r="E100" s="13">
        <f t="shared" si="26"/>
        <v>5.5136641138916907E+29</v>
      </c>
      <c r="F100" s="13">
        <f t="shared" si="27"/>
        <v>-1.2345679012345678E-2</v>
      </c>
      <c r="G100" s="13">
        <f t="shared" si="28"/>
        <v>-2.2346133425154303E-32</v>
      </c>
      <c r="H100" s="13">
        <f t="shared" si="29"/>
        <v>-1.4177230520950375E-33</v>
      </c>
      <c r="I100" s="13">
        <f t="shared" si="30"/>
        <v>1.2345679012345678E-2</v>
      </c>
      <c r="J100" s="13">
        <f t="shared" si="31"/>
        <v>2.2346133425154303E-32</v>
      </c>
      <c r="K100" s="13">
        <f t="shared" si="32"/>
        <v>-1.4177230520950375E-33</v>
      </c>
      <c r="L100" s="13">
        <f t="shared" si="45"/>
        <v>6.7933344954674837E+27</v>
      </c>
      <c r="M100" s="13">
        <f t="shared" si="46"/>
        <v>-6.7933344954674837E+27</v>
      </c>
      <c r="N100" s="13">
        <f t="shared" si="47"/>
        <v>-4.3099478247880189E+26</v>
      </c>
      <c r="O100" s="13">
        <f t="shared" si="48"/>
        <v>-4.3099478247880189E+26</v>
      </c>
      <c r="P100" s="13">
        <f t="shared" si="49"/>
        <v>2.9924157928268173E-43</v>
      </c>
      <c r="Q100" s="13">
        <f t="shared" si="50"/>
        <v>-2.9924157928268169E-43</v>
      </c>
      <c r="R100" s="13">
        <f t="shared" si="51"/>
        <v>-1.8985015305458969E-44</v>
      </c>
      <c r="S100" s="13">
        <f t="shared" si="52"/>
        <v>-1.8985015305458969E-44</v>
      </c>
      <c r="T100" s="13">
        <f t="shared" si="53"/>
        <v>5.0878182956152661E-12</v>
      </c>
      <c r="U100" s="13">
        <f t="shared" si="54"/>
        <v>4.3630326404179494E-32</v>
      </c>
      <c r="V100" s="13">
        <f t="shared" si="55"/>
        <v>-5.0648136530914969E-12</v>
      </c>
      <c r="W100" s="13">
        <f t="shared" si="56"/>
        <v>-4.8327804487209829E-13</v>
      </c>
      <c r="X100" s="53"/>
    </row>
    <row r="101" spans="1:24" hidden="1">
      <c r="A101" s="1">
        <v>82</v>
      </c>
      <c r="B101" s="13">
        <f t="shared" si="23"/>
        <v>-0.99967855460455668</v>
      </c>
      <c r="C101" s="13">
        <f t="shared" si="24"/>
        <v>-2.5353253513985971E-2</v>
      </c>
      <c r="D101" s="13">
        <f t="shared" si="25"/>
        <v>7.7872016113767163E-31</v>
      </c>
      <c r="E101" s="13">
        <f t="shared" si="26"/>
        <v>1.2841583535464774E+30</v>
      </c>
      <c r="F101" s="13">
        <f t="shared" si="27"/>
        <v>-1.2195121951219513E-2</v>
      </c>
      <c r="G101" s="13">
        <f t="shared" si="28"/>
        <v>-9.4935346966772584E-33</v>
      </c>
      <c r="H101" s="13">
        <f t="shared" si="29"/>
        <v>-2.4076938611921216E-34</v>
      </c>
      <c r="I101" s="13">
        <f t="shared" si="30"/>
        <v>1.2195121951219513E-2</v>
      </c>
      <c r="J101" s="13">
        <f t="shared" si="31"/>
        <v>9.493534696677123E-33</v>
      </c>
      <c r="K101" s="13">
        <f t="shared" si="32"/>
        <v>-2.4076938611920869E-34</v>
      </c>
      <c r="L101" s="13">
        <f t="shared" si="45"/>
        <v>1.5655433740935712E+28</v>
      </c>
      <c r="M101" s="13">
        <f t="shared" si="46"/>
        <v>-1.5655433740935488E+28</v>
      </c>
      <c r="N101" s="13">
        <f t="shared" si="47"/>
        <v>-3.9704380840935523E+26</v>
      </c>
      <c r="O101" s="13">
        <f t="shared" si="48"/>
        <v>-3.9704380840934966E+26</v>
      </c>
      <c r="P101" s="13">
        <f t="shared" si="49"/>
        <v>9.3330035483220378E-44</v>
      </c>
      <c r="Q101" s="13">
        <f t="shared" si="50"/>
        <v>-9.3330035483219023E-44</v>
      </c>
      <c r="R101" s="13">
        <f t="shared" si="51"/>
        <v>-2.3669809051884666E-45</v>
      </c>
      <c r="S101" s="13">
        <f t="shared" si="52"/>
        <v>-2.366980905188433E-45</v>
      </c>
      <c r="T101" s="13">
        <f t="shared" si="53"/>
        <v>3.7351283588889325E-12</v>
      </c>
      <c r="U101" s="13">
        <f t="shared" si="54"/>
        <v>-1.2440950810929135E-29</v>
      </c>
      <c r="V101" s="13">
        <f t="shared" si="55"/>
        <v>-3.7182399230832194E-12</v>
      </c>
      <c r="W101" s="13">
        <f t="shared" si="56"/>
        <v>-3.547897007614896E-13</v>
      </c>
      <c r="X101" s="53"/>
    </row>
    <row r="102" spans="1:24" hidden="1">
      <c r="A102" s="1">
        <v>83</v>
      </c>
      <c r="B102" s="13">
        <f t="shared" si="23"/>
        <v>-0.9999200288243405</v>
      </c>
      <c r="C102" s="13">
        <f t="shared" si="24"/>
        <v>1.2646578823150399E-2</v>
      </c>
      <c r="D102" s="13">
        <f t="shared" si="25"/>
        <v>3.3435139796980463E-31</v>
      </c>
      <c r="E102" s="13">
        <f t="shared" si="26"/>
        <v>2.9908653173638299E+30</v>
      </c>
      <c r="F102" s="13">
        <f t="shared" si="27"/>
        <v>-1.2048192771084338E-2</v>
      </c>
      <c r="G102" s="13">
        <f t="shared" si="28"/>
        <v>-4.02800794572802E-33</v>
      </c>
      <c r="H102" s="13">
        <f t="shared" si="29"/>
        <v>5.0944594085007988E-35</v>
      </c>
      <c r="I102" s="13">
        <f t="shared" si="30"/>
        <v>1.2048192771084338E-2</v>
      </c>
      <c r="J102" s="13">
        <f t="shared" si="31"/>
        <v>4.0280079457279619E-33</v>
      </c>
      <c r="K102" s="13">
        <f t="shared" si="32"/>
        <v>5.0944594085007261E-35</v>
      </c>
      <c r="L102" s="13">
        <f t="shared" si="45"/>
        <v>3.6031640172869924E+28</v>
      </c>
      <c r="M102" s="13">
        <f t="shared" si="46"/>
        <v>-3.6031640172869418E+28</v>
      </c>
      <c r="N102" s="13">
        <f t="shared" si="47"/>
        <v>4.5571342151167407E+26</v>
      </c>
      <c r="O102" s="13">
        <f t="shared" si="48"/>
        <v>4.5571342151166761E+26</v>
      </c>
      <c r="P102" s="13">
        <f t="shared" si="49"/>
        <v>2.9070851049370516E-44</v>
      </c>
      <c r="Q102" s="13">
        <f t="shared" si="50"/>
        <v>-2.9070851049370108E-44</v>
      </c>
      <c r="R102" s="13">
        <f t="shared" si="51"/>
        <v>3.6767621275092448E-46</v>
      </c>
      <c r="S102" s="13">
        <f t="shared" si="52"/>
        <v>3.6767621275091926E-46</v>
      </c>
      <c r="T102" s="13">
        <f t="shared" si="53"/>
        <v>2.7420758853356844E-12</v>
      </c>
      <c r="U102" s="13">
        <f t="shared" si="54"/>
        <v>-1.6065277835830031E-33</v>
      </c>
      <c r="V102" s="13">
        <f t="shared" si="55"/>
        <v>-2.7296775503618196E-12</v>
      </c>
      <c r="W102" s="13">
        <f t="shared" si="56"/>
        <v>-2.6046234274876045E-13</v>
      </c>
      <c r="X102" s="53"/>
    </row>
    <row r="103" spans="1:24" hidden="1">
      <c r="A103" s="1">
        <v>84</v>
      </c>
      <c r="B103" s="13">
        <f t="shared" si="23"/>
        <v>-0.99871757295869668</v>
      </c>
      <c r="C103" s="13">
        <f t="shared" si="24"/>
        <v>5.0628148924193803E-2</v>
      </c>
      <c r="D103" s="13">
        <f t="shared" si="25"/>
        <v>1.4355716328320276E-31</v>
      </c>
      <c r="E103" s="13">
        <f t="shared" si="26"/>
        <v>6.9658662593328585E+30</v>
      </c>
      <c r="F103" s="13">
        <f t="shared" si="27"/>
        <v>-1.1904761904761904E-2</v>
      </c>
      <c r="G103" s="13">
        <f t="shared" si="28"/>
        <v>-1.7068221630361376E-33</v>
      </c>
      <c r="H103" s="13">
        <f t="shared" si="29"/>
        <v>8.6524207640914233E-35</v>
      </c>
      <c r="I103" s="13">
        <f t="shared" si="30"/>
        <v>1.1904761904761904E-2</v>
      </c>
      <c r="J103" s="13">
        <f t="shared" si="31"/>
        <v>1.7068221630361134E-33</v>
      </c>
      <c r="K103" s="13">
        <f t="shared" si="32"/>
        <v>8.6524207640912992E-35</v>
      </c>
      <c r="L103" s="13">
        <f t="shared" si="45"/>
        <v>8.2820631477093876E+28</v>
      </c>
      <c r="M103" s="13">
        <f t="shared" si="46"/>
        <v>-8.2820631477092697E+28</v>
      </c>
      <c r="N103" s="13">
        <f t="shared" si="47"/>
        <v>4.1984394567086396E+27</v>
      </c>
      <c r="O103" s="13">
        <f t="shared" si="48"/>
        <v>4.1984394567085807E+27</v>
      </c>
      <c r="P103" s="13">
        <f t="shared" si="49"/>
        <v>9.043356243287049E-45</v>
      </c>
      <c r="Q103" s="13">
        <f t="shared" si="50"/>
        <v>-9.0433562432869183E-45</v>
      </c>
      <c r="R103" s="13">
        <f t="shared" si="51"/>
        <v>4.5843629776464282E-46</v>
      </c>
      <c r="S103" s="13">
        <f t="shared" si="52"/>
        <v>4.5843629776463636E-46</v>
      </c>
      <c r="T103" s="13">
        <f t="shared" si="53"/>
        <v>2.013044650271755E-12</v>
      </c>
      <c r="U103" s="13">
        <f t="shared" si="54"/>
        <v>-1.7296040086613836E-29</v>
      </c>
      <c r="V103" s="13">
        <f t="shared" si="55"/>
        <v>-2.00394264035843E-12</v>
      </c>
      <c r="W103" s="13">
        <f t="shared" si="56"/>
        <v>-1.9121364527935117E-13</v>
      </c>
      <c r="X103" s="53"/>
    </row>
    <row r="104" spans="1:24" hidden="1">
      <c r="A104" s="1">
        <v>85</v>
      </c>
      <c r="B104" s="13">
        <f t="shared" si="23"/>
        <v>-0.99607292340868825</v>
      </c>
      <c r="C104" s="13">
        <f t="shared" si="24"/>
        <v>8.853660967119506E-2</v>
      </c>
      <c r="D104" s="13">
        <f t="shared" si="25"/>
        <v>6.1637723829051581E-32</v>
      </c>
      <c r="E104" s="13">
        <f t="shared" si="26"/>
        <v>1.6223830762690689E+31</v>
      </c>
      <c r="F104" s="13">
        <f t="shared" si="27"/>
        <v>-1.1764705882352941E-2</v>
      </c>
      <c r="G104" s="13">
        <f t="shared" si="28"/>
        <v>-7.2230197372542084E-34</v>
      </c>
      <c r="H104" s="13">
        <f t="shared" si="29"/>
        <v>6.4202295243219514E-35</v>
      </c>
      <c r="I104" s="13">
        <f t="shared" si="30"/>
        <v>1.1764705882352941E-2</v>
      </c>
      <c r="J104" s="13">
        <f t="shared" si="31"/>
        <v>7.2230197372542084E-34</v>
      </c>
      <c r="K104" s="13">
        <f t="shared" si="32"/>
        <v>6.4202295243219514E-35</v>
      </c>
      <c r="L104" s="13">
        <f t="shared" si="45"/>
        <v>1.9011904160801318E+29</v>
      </c>
      <c r="M104" s="13">
        <f t="shared" si="46"/>
        <v>-1.9011904160801318E+29</v>
      </c>
      <c r="N104" s="13">
        <f t="shared" si="47"/>
        <v>1.6898858489504379E+28</v>
      </c>
      <c r="O104" s="13">
        <f t="shared" si="48"/>
        <v>1.6898858489504379E+28</v>
      </c>
      <c r="P104" s="13">
        <f t="shared" si="49"/>
        <v>2.8095327939663437E-45</v>
      </c>
      <c r="Q104" s="13">
        <f t="shared" si="50"/>
        <v>-2.8095327939663437E-45</v>
      </c>
      <c r="R104" s="13">
        <f t="shared" si="51"/>
        <v>2.4972720620351579E-46</v>
      </c>
      <c r="S104" s="13">
        <f t="shared" si="52"/>
        <v>2.4972720620351579E-46</v>
      </c>
      <c r="T104" s="13">
        <f t="shared" si="53"/>
        <v>1.4778397584323787E-12</v>
      </c>
      <c r="U104" s="13">
        <f t="shared" si="54"/>
        <v>-2.0380247091613073E-29</v>
      </c>
      <c r="V104" s="13">
        <f t="shared" si="55"/>
        <v>-1.4711576850219644E-12</v>
      </c>
      <c r="W104" s="13">
        <f t="shared" si="56"/>
        <v>-1.4037598585330086E-13</v>
      </c>
      <c r="X104" s="53"/>
    </row>
    <row r="105" spans="1:24" hidden="1">
      <c r="A105" s="1">
        <v>86</v>
      </c>
      <c r="B105" s="13">
        <f t="shared" si="23"/>
        <v>-0.99198989916877511</v>
      </c>
      <c r="C105" s="13">
        <f t="shared" si="24"/>
        <v>0.12631721951944364</v>
      </c>
      <c r="D105" s="13">
        <f t="shared" si="25"/>
        <v>2.6464781777078824E-32</v>
      </c>
      <c r="E105" s="13">
        <f t="shared" si="26"/>
        <v>3.7786066343690809E+31</v>
      </c>
      <c r="F105" s="13">
        <f t="shared" si="27"/>
        <v>-1.1627906976744186E-2</v>
      </c>
      <c r="G105" s="13">
        <f t="shared" si="28"/>
        <v>-3.0526507216939604E-34</v>
      </c>
      <c r="H105" s="13">
        <f t="shared" si="29"/>
        <v>3.8871600572900436E-35</v>
      </c>
      <c r="I105" s="13">
        <f t="shared" si="30"/>
        <v>1.1627906976744186E-2</v>
      </c>
      <c r="J105" s="13">
        <f t="shared" si="31"/>
        <v>3.0526507216939604E-34</v>
      </c>
      <c r="K105" s="13">
        <f t="shared" si="32"/>
        <v>3.8871600572900436E-35</v>
      </c>
      <c r="L105" s="13">
        <f t="shared" si="45"/>
        <v>4.3585344351468011E+29</v>
      </c>
      <c r="M105" s="13">
        <f t="shared" si="46"/>
        <v>-4.3585344351468011E+29</v>
      </c>
      <c r="N105" s="13">
        <f t="shared" si="47"/>
        <v>5.5500358571072706E+28</v>
      </c>
      <c r="O105" s="13">
        <f t="shared" si="48"/>
        <v>5.5500358571072706E+28</v>
      </c>
      <c r="P105" s="13">
        <f t="shared" si="49"/>
        <v>8.7169862016100901E-46</v>
      </c>
      <c r="Q105" s="13">
        <f t="shared" si="50"/>
        <v>-8.7169862016100901E-46</v>
      </c>
      <c r="R105" s="13">
        <f t="shared" si="51"/>
        <v>1.1099966446224904E-46</v>
      </c>
      <c r="S105" s="13">
        <f t="shared" si="52"/>
        <v>1.1099966446224904E-46</v>
      </c>
      <c r="T105" s="13">
        <f t="shared" si="53"/>
        <v>1.0849289166579759E-12</v>
      </c>
      <c r="U105" s="13">
        <f t="shared" si="54"/>
        <v>-2.4011320144414829E-29</v>
      </c>
      <c r="V105" s="13">
        <f t="shared" si="55"/>
        <v>-1.080023395186636E-12</v>
      </c>
      <c r="W105" s="13">
        <f t="shared" si="56"/>
        <v>-1.0305445186978012E-13</v>
      </c>
      <c r="X105" s="53"/>
    </row>
    <row r="106" spans="1:24" hidden="1">
      <c r="A106" s="1">
        <v>87</v>
      </c>
      <c r="B106" s="13">
        <f t="shared" si="23"/>
        <v>-0.98647439631201295</v>
      </c>
      <c r="C106" s="13">
        <f t="shared" si="24"/>
        <v>0.16391542154675265</v>
      </c>
      <c r="D106" s="13">
        <f t="shared" si="25"/>
        <v>1.1362922428006702E-32</v>
      </c>
      <c r="E106" s="13">
        <f t="shared" si="26"/>
        <v>8.8005529064886991E+31</v>
      </c>
      <c r="F106" s="13">
        <f t="shared" si="27"/>
        <v>-1.1494252873563218E-2</v>
      </c>
      <c r="G106" s="13">
        <f t="shared" si="28"/>
        <v>-1.2884174761503612E-34</v>
      </c>
      <c r="H106" s="13">
        <f t="shared" si="29"/>
        <v>2.1408715169997339E-35</v>
      </c>
      <c r="I106" s="13">
        <f t="shared" si="30"/>
        <v>1.1494252873563218E-2</v>
      </c>
      <c r="J106" s="13">
        <f t="shared" si="31"/>
        <v>1.2884174761503431E-34</v>
      </c>
      <c r="K106" s="13">
        <f t="shared" si="32"/>
        <v>2.1408715169997037E-35</v>
      </c>
      <c r="L106" s="13">
        <f t="shared" si="45"/>
        <v>9.9787587536097637E+29</v>
      </c>
      <c r="M106" s="13">
        <f t="shared" si="46"/>
        <v>-9.9787587536096201E+29</v>
      </c>
      <c r="N106" s="13">
        <f t="shared" si="47"/>
        <v>1.6580992408179484E+29</v>
      </c>
      <c r="O106" s="13">
        <f t="shared" si="48"/>
        <v>1.6580992408179245E+29</v>
      </c>
      <c r="P106" s="13">
        <f t="shared" si="49"/>
        <v>2.700970170526061E-46</v>
      </c>
      <c r="Q106" s="13">
        <f t="shared" si="50"/>
        <v>-2.7009701705260218E-46</v>
      </c>
      <c r="R106" s="13">
        <f t="shared" si="51"/>
        <v>4.4880096811651257E-47</v>
      </c>
      <c r="S106" s="13">
        <f t="shared" si="52"/>
        <v>4.4880096811650605E-47</v>
      </c>
      <c r="T106" s="13">
        <f t="shared" si="53"/>
        <v>7.9648063836717732E-13</v>
      </c>
      <c r="U106" s="13">
        <f t="shared" si="54"/>
        <v>-7.0765552035585428E-34</v>
      </c>
      <c r="V106" s="13">
        <f t="shared" si="55"/>
        <v>-7.9287933987376791E-13</v>
      </c>
      <c r="W106" s="13">
        <f t="shared" si="56"/>
        <v>-7.5655533142820685E-14</v>
      </c>
      <c r="X106" s="53"/>
    </row>
    <row r="107" spans="1:24" hidden="1">
      <c r="A107" s="1">
        <v>88</v>
      </c>
      <c r="B107" s="13">
        <f t="shared" si="23"/>
        <v>-0.9795343794758542</v>
      </c>
      <c r="C107" s="13">
        <f t="shared" si="24"/>
        <v>0.20127692223614049</v>
      </c>
      <c r="D107" s="13">
        <f t="shared" si="25"/>
        <v>4.878785972711983E-33</v>
      </c>
      <c r="E107" s="13">
        <f t="shared" si="26"/>
        <v>2.0496902417798163E+32</v>
      </c>
      <c r="F107" s="13">
        <f t="shared" si="27"/>
        <v>-1.1363636363636364E-2</v>
      </c>
      <c r="G107" s="13">
        <f t="shared" si="28"/>
        <v>-5.4306120345181067E-35</v>
      </c>
      <c r="H107" s="13">
        <f t="shared" si="29"/>
        <v>1.1158943464049123E-35</v>
      </c>
      <c r="I107" s="13">
        <f t="shared" si="30"/>
        <v>1.1363636363636364E-2</v>
      </c>
      <c r="J107" s="13">
        <f t="shared" si="31"/>
        <v>5.4306120345180307E-35</v>
      </c>
      <c r="K107" s="13">
        <f t="shared" si="32"/>
        <v>1.1158943464048967E-35</v>
      </c>
      <c r="L107" s="13">
        <f t="shared" si="45"/>
        <v>2.2815250671585621E+30</v>
      </c>
      <c r="M107" s="13">
        <f t="shared" si="46"/>
        <v>-2.2815250671585291E+30</v>
      </c>
      <c r="N107" s="13">
        <f t="shared" si="47"/>
        <v>4.6881289023056584E+29</v>
      </c>
      <c r="O107" s="13">
        <f t="shared" si="48"/>
        <v>4.6881289023055916E+29</v>
      </c>
      <c r="P107" s="13">
        <f t="shared" si="49"/>
        <v>8.3576830440802457E-47</v>
      </c>
      <c r="Q107" s="13">
        <f t="shared" si="50"/>
        <v>-8.3576830440801241E-47</v>
      </c>
      <c r="R107" s="13">
        <f t="shared" si="51"/>
        <v>1.7173554653975434E-47</v>
      </c>
      <c r="S107" s="13">
        <f t="shared" si="52"/>
        <v>1.7173554653975186E-47</v>
      </c>
      <c r="T107" s="13">
        <f t="shared" si="53"/>
        <v>5.8472163249916711E-13</v>
      </c>
      <c r="U107" s="13">
        <f t="shared" si="54"/>
        <v>-1.665917828907198E-29</v>
      </c>
      <c r="V107" s="13">
        <f t="shared" si="55"/>
        <v>-5.8207780535165472E-13</v>
      </c>
      <c r="W107" s="13">
        <f t="shared" si="56"/>
        <v>-5.5541120167784293E-14</v>
      </c>
      <c r="X107" s="53"/>
    </row>
    <row r="108" spans="1:24" hidden="1">
      <c r="A108" s="1">
        <v>89</v>
      </c>
      <c r="B108" s="13">
        <f t="shared" si="23"/>
        <v>-0.97117987036084918</v>
      </c>
      <c r="C108" s="13">
        <f t="shared" si="24"/>
        <v>0.23834776987814296</v>
      </c>
      <c r="D108" s="13">
        <f t="shared" si="25"/>
        <v>2.0947562318003685E-33</v>
      </c>
      <c r="E108" s="13">
        <f t="shared" si="26"/>
        <v>4.7738251583600046E+32</v>
      </c>
      <c r="F108" s="13">
        <f t="shared" si="27"/>
        <v>-1.1235955056179775E-2</v>
      </c>
      <c r="G108" s="13">
        <f t="shared" si="28"/>
        <v>-2.2858259389184971E-35</v>
      </c>
      <c r="H108" s="13">
        <f t="shared" si="29"/>
        <v>5.6098929919995512E-36</v>
      </c>
      <c r="I108" s="13">
        <f t="shared" si="30"/>
        <v>1.1235955056179775E-2</v>
      </c>
      <c r="J108" s="13">
        <f t="shared" si="31"/>
        <v>2.2858259389184648E-35</v>
      </c>
      <c r="K108" s="13">
        <f t="shared" si="32"/>
        <v>5.6098929919994717E-36</v>
      </c>
      <c r="L108" s="13">
        <f t="shared" si="45"/>
        <v>5.2092616836196573E+30</v>
      </c>
      <c r="M108" s="13">
        <f t="shared" si="46"/>
        <v>-5.2092616836195819E+30</v>
      </c>
      <c r="N108" s="13">
        <f t="shared" si="47"/>
        <v>1.2784613261610066E+30</v>
      </c>
      <c r="O108" s="13">
        <f t="shared" si="48"/>
        <v>1.2784613261609881E+30</v>
      </c>
      <c r="P108" s="13">
        <f t="shared" si="49"/>
        <v>2.5825825623132534E-47</v>
      </c>
      <c r="Q108" s="13">
        <f t="shared" si="50"/>
        <v>-2.5825825623132159E-47</v>
      </c>
      <c r="R108" s="13">
        <f t="shared" si="51"/>
        <v>6.3381955602604383E-48</v>
      </c>
      <c r="S108" s="13">
        <f t="shared" si="52"/>
        <v>6.3381955602603447E-48</v>
      </c>
      <c r="T108" s="13">
        <f t="shared" si="53"/>
        <v>4.2926264750565766E-13</v>
      </c>
      <c r="U108" s="13">
        <f t="shared" si="54"/>
        <v>-1.8969532414989694E-34</v>
      </c>
      <c r="V108" s="13">
        <f t="shared" si="55"/>
        <v>-4.2732173036182318E-13</v>
      </c>
      <c r="W108" s="13">
        <f t="shared" si="56"/>
        <v>-4.0774493303335981E-14</v>
      </c>
      <c r="X108" s="53"/>
    </row>
    <row r="109" spans="1:24" hidden="1">
      <c r="A109" s="1">
        <v>90</v>
      </c>
      <c r="B109" s="13">
        <f t="shared" si="23"/>
        <v>-0.96142293325885353</v>
      </c>
      <c r="C109" s="13">
        <f t="shared" si="24"/>
        <v>0.27507443247954189</v>
      </c>
      <c r="D109" s="13">
        <f t="shared" si="25"/>
        <v>8.9940483046590958E-34</v>
      </c>
      <c r="E109" s="13">
        <f t="shared" si="26"/>
        <v>1.1118463745430188E+33</v>
      </c>
      <c r="F109" s="13">
        <f t="shared" si="27"/>
        <v>-1.1111111111111112E-2</v>
      </c>
      <c r="G109" s="13">
        <f t="shared" si="28"/>
        <v>-9.6078714477079637E-36</v>
      </c>
      <c r="H109" s="13">
        <f t="shared" si="29"/>
        <v>2.7489252589974298E-36</v>
      </c>
      <c r="I109" s="13">
        <f t="shared" si="30"/>
        <v>1.1111111111111112E-2</v>
      </c>
      <c r="J109" s="13">
        <f t="shared" si="31"/>
        <v>9.6078714477079637E-36</v>
      </c>
      <c r="K109" s="13">
        <f t="shared" si="32"/>
        <v>2.7489252589974298E-36</v>
      </c>
      <c r="L109" s="13">
        <f t="shared" si="45"/>
        <v>1.1877273363848566E+31</v>
      </c>
      <c r="M109" s="13">
        <f t="shared" si="46"/>
        <v>-1.1877273363848566E+31</v>
      </c>
      <c r="N109" s="13">
        <f t="shared" si="47"/>
        <v>3.3982278942428564E+30</v>
      </c>
      <c r="O109" s="13">
        <f t="shared" si="48"/>
        <v>3.3982278942428564E+30</v>
      </c>
      <c r="P109" s="13">
        <f t="shared" si="49"/>
        <v>7.9691532704137809E-48</v>
      </c>
      <c r="Q109" s="13">
        <f t="shared" si="50"/>
        <v>-7.9691532704137797E-48</v>
      </c>
      <c r="R109" s="13">
        <f t="shared" si="51"/>
        <v>2.2800686746374423E-48</v>
      </c>
      <c r="S109" s="13">
        <f t="shared" si="52"/>
        <v>2.2800686746374417E-48</v>
      </c>
      <c r="T109" s="13">
        <f t="shared" si="53"/>
        <v>3.1513528883135519E-13</v>
      </c>
      <c r="U109" s="13">
        <f t="shared" si="54"/>
        <v>-1.1552441671485285E-29</v>
      </c>
      <c r="V109" s="13">
        <f t="shared" si="55"/>
        <v>-3.1371040015708042E-13</v>
      </c>
      <c r="W109" s="13">
        <f t="shared" si="56"/>
        <v>-2.9933845394571817E-14</v>
      </c>
      <c r="X109" s="53"/>
    </row>
    <row r="110" spans="1:24" hidden="1">
      <c r="A110" s="1">
        <v>91</v>
      </c>
      <c r="B110" s="13">
        <f t="shared" si="23"/>
        <v>-0.9502776576316414</v>
      </c>
      <c r="C110" s="13">
        <f t="shared" si="24"/>
        <v>0.31140387506600015</v>
      </c>
      <c r="D110" s="13">
        <f t="shared" si="25"/>
        <v>3.8616858457566959E-34</v>
      </c>
      <c r="E110" s="13">
        <f t="shared" si="26"/>
        <v>2.5895425986006127E+33</v>
      </c>
      <c r="F110" s="13">
        <f t="shared" si="27"/>
        <v>-1.098901098901099E-2</v>
      </c>
      <c r="G110" s="13">
        <f t="shared" si="28"/>
        <v>-4.0326085494669641E-36</v>
      </c>
      <c r="H110" s="13">
        <f t="shared" si="29"/>
        <v>1.3214768534683071E-36</v>
      </c>
      <c r="I110" s="13">
        <f t="shared" si="30"/>
        <v>1.098901098901099E-2</v>
      </c>
      <c r="J110" s="13">
        <f t="shared" si="31"/>
        <v>4.0326085494669641E-36</v>
      </c>
      <c r="K110" s="13">
        <f t="shared" si="32"/>
        <v>1.3214768534683071E-36</v>
      </c>
      <c r="L110" s="13">
        <f t="shared" si="45"/>
        <v>2.7041587636654331E+31</v>
      </c>
      <c r="M110" s="13">
        <f t="shared" si="46"/>
        <v>-2.7041587636654331E+31</v>
      </c>
      <c r="N110" s="13">
        <f t="shared" si="47"/>
        <v>8.8614681302495682E+30</v>
      </c>
      <c r="O110" s="13">
        <f t="shared" si="48"/>
        <v>8.8614681302495682E+30</v>
      </c>
      <c r="P110" s="13">
        <f t="shared" si="49"/>
        <v>2.455528623524694E-48</v>
      </c>
      <c r="Q110" s="13">
        <f t="shared" si="50"/>
        <v>-2.4555286235246937E-48</v>
      </c>
      <c r="R110" s="13">
        <f t="shared" si="51"/>
        <v>8.0467126903395928E-49</v>
      </c>
      <c r="S110" s="13">
        <f t="shared" si="52"/>
        <v>8.0467126903395928E-49</v>
      </c>
      <c r="T110" s="13">
        <f t="shared" si="53"/>
        <v>2.3135078452292499E-13</v>
      </c>
      <c r="U110" s="13">
        <f t="shared" si="54"/>
        <v>-4.5689141214670045E-35</v>
      </c>
      <c r="V110" s="13">
        <f t="shared" si="55"/>
        <v>-2.3030472867220208E-13</v>
      </c>
      <c r="W110" s="13">
        <f t="shared" si="56"/>
        <v>-2.1975382831619889E-14</v>
      </c>
      <c r="X110" s="53"/>
    </row>
    <row r="111" spans="1:24" hidden="1">
      <c r="A111" s="1">
        <v>92</v>
      </c>
      <c r="B111" s="13">
        <f t="shared" si="23"/>
        <v>-0.93776013776508005</v>
      </c>
      <c r="C111" s="13">
        <f t="shared" si="24"/>
        <v>0.34728363626698278</v>
      </c>
      <c r="D111" s="13">
        <f t="shared" si="25"/>
        <v>1.6580539781616238E-34</v>
      </c>
      <c r="E111" s="13">
        <f t="shared" si="26"/>
        <v>6.031166736252793E+33</v>
      </c>
      <c r="F111" s="13">
        <f t="shared" si="27"/>
        <v>-1.0869565217391304E-2</v>
      </c>
      <c r="G111" s="13">
        <f t="shared" si="28"/>
        <v>-1.6900618771551991E-36</v>
      </c>
      <c r="H111" s="13">
        <f t="shared" si="29"/>
        <v>6.2588588550315777E-37</v>
      </c>
      <c r="I111" s="13">
        <f t="shared" si="30"/>
        <v>1.0869565217391304E-2</v>
      </c>
      <c r="J111" s="13">
        <f t="shared" si="31"/>
        <v>1.6900618771551754E-36</v>
      </c>
      <c r="K111" s="13">
        <f t="shared" si="32"/>
        <v>6.2588588550314892E-37</v>
      </c>
      <c r="L111" s="13">
        <f t="shared" si="45"/>
        <v>6.1475953798615958E+31</v>
      </c>
      <c r="M111" s="13">
        <f t="shared" si="46"/>
        <v>-6.1475953798615075E+31</v>
      </c>
      <c r="N111" s="13">
        <f t="shared" si="47"/>
        <v>2.2766581685851853E+31</v>
      </c>
      <c r="O111" s="13">
        <f t="shared" si="48"/>
        <v>2.2766581685851529E+31</v>
      </c>
      <c r="P111" s="13">
        <f t="shared" si="49"/>
        <v>7.5550175631039928E-49</v>
      </c>
      <c r="Q111" s="13">
        <f t="shared" si="50"/>
        <v>-7.5550175631038834E-49</v>
      </c>
      <c r="R111" s="13">
        <f t="shared" si="51"/>
        <v>2.7978732148166337E-49</v>
      </c>
      <c r="S111" s="13">
        <f t="shared" si="52"/>
        <v>2.7978732148165934E-49</v>
      </c>
      <c r="T111" s="13">
        <f t="shared" si="53"/>
        <v>1.6984192947053373E-13</v>
      </c>
      <c r="U111" s="13">
        <f t="shared" si="54"/>
        <v>-8.0072487251568382E-30</v>
      </c>
      <c r="V111" s="13">
        <f t="shared" si="55"/>
        <v>-1.690739867795803E-13</v>
      </c>
      <c r="W111" s="13">
        <f t="shared" si="56"/>
        <v>-1.6132823706098633E-14</v>
      </c>
      <c r="X111" s="53"/>
    </row>
    <row r="112" spans="1:24" hidden="1">
      <c r="A112" s="1">
        <v>93</v>
      </c>
      <c r="B112" s="13">
        <f t="shared" si="23"/>
        <v>-0.92388844952824856</v>
      </c>
      <c r="C112" s="13">
        <f t="shared" si="24"/>
        <v>0.38266190407236639</v>
      </c>
      <c r="D112" s="13">
        <f t="shared" si="25"/>
        <v>7.1190228938958487E-35</v>
      </c>
      <c r="E112" s="13">
        <f t="shared" si="26"/>
        <v>1.4046871528639729E+34</v>
      </c>
      <c r="F112" s="13">
        <f t="shared" si="27"/>
        <v>-1.0752688172043012E-2</v>
      </c>
      <c r="G112" s="13">
        <f t="shared" si="28"/>
        <v>-7.0722398103199362E-37</v>
      </c>
      <c r="H112" s="13">
        <f t="shared" si="29"/>
        <v>2.9292245760354336E-37</v>
      </c>
      <c r="I112" s="13">
        <f t="shared" si="30"/>
        <v>1.0752688172043012E-2</v>
      </c>
      <c r="J112" s="13">
        <f t="shared" si="31"/>
        <v>7.0722398103198368E-37</v>
      </c>
      <c r="K112" s="13">
        <f t="shared" si="32"/>
        <v>2.9292245760353923E-37</v>
      </c>
      <c r="L112" s="13">
        <f t="shared" si="45"/>
        <v>1.3954561674535102E+32</v>
      </c>
      <c r="M112" s="13">
        <f t="shared" si="46"/>
        <v>-1.39545616745349E+32</v>
      </c>
      <c r="N112" s="13">
        <f t="shared" si="47"/>
        <v>5.7797877477519002E+31</v>
      </c>
      <c r="O112" s="13">
        <f t="shared" si="48"/>
        <v>5.7797877477518174E+31</v>
      </c>
      <c r="P112" s="13">
        <f t="shared" si="49"/>
        <v>2.3209393395934034E-49</v>
      </c>
      <c r="Q112" s="13">
        <f t="shared" si="50"/>
        <v>-2.3209393395933693E-49</v>
      </c>
      <c r="R112" s="13">
        <f t="shared" si="51"/>
        <v>9.6130119104613478E-50</v>
      </c>
      <c r="S112" s="13">
        <f t="shared" si="52"/>
        <v>9.6130119104612091E-50</v>
      </c>
      <c r="T112" s="13">
        <f t="shared" si="53"/>
        <v>1.2468633320504759E-13</v>
      </c>
      <c r="U112" s="13">
        <f t="shared" si="54"/>
        <v>-1.0350174213075386E-35</v>
      </c>
      <c r="V112" s="13">
        <f t="shared" si="55"/>
        <v>-1.2412256218251448E-13</v>
      </c>
      <c r="W112" s="13">
        <f t="shared" si="56"/>
        <v>-1.1843616228499649E-14</v>
      </c>
      <c r="X112" s="53"/>
    </row>
    <row r="113" spans="1:24" hidden="1">
      <c r="A113" s="1">
        <v>94</v>
      </c>
      <c r="B113" s="13">
        <f t="shared" si="23"/>
        <v>-0.90868262427105806</v>
      </c>
      <c r="C113" s="13">
        <f t="shared" si="24"/>
        <v>0.41748759065134261</v>
      </c>
      <c r="D113" s="13">
        <f t="shared" si="25"/>
        <v>3.0566246715324358E-35</v>
      </c>
      <c r="E113" s="13">
        <f t="shared" si="26"/>
        <v>3.2715825705177301E+34</v>
      </c>
      <c r="F113" s="13">
        <f t="shared" si="27"/>
        <v>-1.0638297872340425E-2</v>
      </c>
      <c r="G113" s="13">
        <f t="shared" si="28"/>
        <v>-2.9547890722763349E-37</v>
      </c>
      <c r="H113" s="13">
        <f t="shared" si="29"/>
        <v>1.3575562443016258E-37</v>
      </c>
      <c r="I113" s="13">
        <f t="shared" si="30"/>
        <v>1.0638297872340425E-2</v>
      </c>
      <c r="J113" s="13">
        <f t="shared" si="31"/>
        <v>2.9547890722762932E-37</v>
      </c>
      <c r="K113" s="13">
        <f t="shared" si="32"/>
        <v>1.3575562443016064E-37</v>
      </c>
      <c r="L113" s="13">
        <f t="shared" si="45"/>
        <v>3.1625853571250505E+32</v>
      </c>
      <c r="M113" s="13">
        <f t="shared" si="46"/>
        <v>-3.1625853571250051E+32</v>
      </c>
      <c r="N113" s="13">
        <f t="shared" si="47"/>
        <v>1.453026728704673E+32</v>
      </c>
      <c r="O113" s="13">
        <f t="shared" si="48"/>
        <v>1.4530267287046524E+32</v>
      </c>
      <c r="P113" s="13">
        <f t="shared" si="49"/>
        <v>7.1188072455593389E-50</v>
      </c>
      <c r="Q113" s="13">
        <f t="shared" si="50"/>
        <v>-7.1188072455592363E-50</v>
      </c>
      <c r="R113" s="13">
        <f t="shared" si="51"/>
        <v>3.2706839614590706E-50</v>
      </c>
      <c r="S113" s="13">
        <f t="shared" si="52"/>
        <v>3.2706839614590246E-50</v>
      </c>
      <c r="T113" s="13">
        <f t="shared" si="53"/>
        <v>9.1536181534120938E-14</v>
      </c>
      <c r="U113" s="13">
        <f t="shared" si="54"/>
        <v>-5.5473951438721826E-30</v>
      </c>
      <c r="V113" s="13">
        <f t="shared" si="55"/>
        <v>-9.11222993921431E-14</v>
      </c>
      <c r="W113" s="13">
        <f t="shared" si="56"/>
        <v>-8.694773334376284E-15</v>
      </c>
      <c r="X113" s="53"/>
    </row>
    <row r="114" spans="1:24" hidden="1">
      <c r="A114" s="1">
        <v>95</v>
      </c>
      <c r="B114" s="13">
        <f t="shared" si="23"/>
        <v>-0.89216461989807083</v>
      </c>
      <c r="C114" s="13">
        <f t="shared" si="24"/>
        <v>0.45171040612557373</v>
      </c>
      <c r="D114" s="13">
        <f t="shared" si="25"/>
        <v>1.3123927991061551E-35</v>
      </c>
      <c r="E114" s="13">
        <f t="shared" si="26"/>
        <v>7.6196699698526268E+34</v>
      </c>
      <c r="F114" s="13">
        <f t="shared" si="27"/>
        <v>-1.0526315789473684E-2</v>
      </c>
      <c r="G114" s="13">
        <f t="shared" si="28"/>
        <v>-1.2324951818647452E-37</v>
      </c>
      <c r="H114" s="13">
        <f t="shared" si="29"/>
        <v>6.2402261503212603E-38</v>
      </c>
      <c r="I114" s="13">
        <f t="shared" si="30"/>
        <v>1.0526315789473684E-2</v>
      </c>
      <c r="J114" s="13">
        <f t="shared" si="31"/>
        <v>1.2324951818647452E-37</v>
      </c>
      <c r="K114" s="13">
        <f t="shared" si="32"/>
        <v>6.2402261503212603E-38</v>
      </c>
      <c r="L114" s="13">
        <f t="shared" si="45"/>
        <v>7.1557894341076978E+32</v>
      </c>
      <c r="M114" s="13">
        <f t="shared" si="46"/>
        <v>-7.1557894341076978E+32</v>
      </c>
      <c r="N114" s="13">
        <f t="shared" si="47"/>
        <v>3.6230360174999658E+32</v>
      </c>
      <c r="O114" s="13">
        <f t="shared" si="48"/>
        <v>3.6230360174999658E+32</v>
      </c>
      <c r="P114" s="13">
        <f t="shared" si="49"/>
        <v>2.1799167989554677E-50</v>
      </c>
      <c r="Q114" s="13">
        <f t="shared" si="50"/>
        <v>-2.1799167989554672E-50</v>
      </c>
      <c r="R114" s="13">
        <f t="shared" si="51"/>
        <v>1.1037101008204461E-50</v>
      </c>
      <c r="S114" s="13">
        <f t="shared" si="52"/>
        <v>1.1037101008204461E-50</v>
      </c>
      <c r="T114" s="13">
        <f t="shared" si="53"/>
        <v>6.7199606520374887E-14</v>
      </c>
      <c r="U114" s="13">
        <f t="shared" si="54"/>
        <v>-2.2523505116742743E-36</v>
      </c>
      <c r="V114" s="13">
        <f t="shared" si="55"/>
        <v>-6.689576254719852E-14</v>
      </c>
      <c r="W114" s="13">
        <f t="shared" si="56"/>
        <v>-6.3831081552832413E-15</v>
      </c>
      <c r="X114" s="53"/>
    </row>
    <row r="115" spans="1:24">
      <c r="A115" s="1">
        <v>96</v>
      </c>
      <c r="B115" s="13">
        <f t="shared" si="23"/>
        <v>-0.87435828916028491</v>
      </c>
      <c r="C115" s="13">
        <f t="shared" si="24"/>
        <v>0.48528093119006804</v>
      </c>
      <c r="D115" s="13">
        <f t="shared" si="25"/>
        <v>5.6348915690790451E-36</v>
      </c>
      <c r="E115" s="13">
        <f t="shared" si="26"/>
        <v>1.7746570412950072E+35</v>
      </c>
      <c r="F115" s="13">
        <f t="shared" si="27"/>
        <v>-1.0416666666666666E-2</v>
      </c>
      <c r="G115" s="13">
        <f t="shared" si="28"/>
        <v>-5.1322022416079864E-38</v>
      </c>
      <c r="H115" s="13">
        <f t="shared" si="29"/>
        <v>2.8484431539559822E-38</v>
      </c>
      <c r="I115" s="13">
        <f t="shared" si="30"/>
        <v>1.0416666666666666E-2</v>
      </c>
      <c r="J115" s="13">
        <f t="shared" si="31"/>
        <v>5.1322022416079134E-38</v>
      </c>
      <c r="K115" s="13">
        <f t="shared" si="32"/>
        <v>2.8484431539559409E-38</v>
      </c>
      <c r="L115" s="13">
        <f t="shared" si="45"/>
        <v>1.6163396817426852E+33</v>
      </c>
      <c r="M115" s="13">
        <f t="shared" si="46"/>
        <v>-1.6163396817426621E+33</v>
      </c>
      <c r="N115" s="13">
        <f t="shared" si="47"/>
        <v>8.9709085577360869E+32</v>
      </c>
      <c r="O115" s="13">
        <f t="shared" si="48"/>
        <v>8.9709085577359616E+32</v>
      </c>
      <c r="P115" s="13">
        <f t="shared" si="49"/>
        <v>6.6639601045334557E-51</v>
      </c>
      <c r="Q115" s="13">
        <f t="shared" si="50"/>
        <v>-6.6639601045333596E-51</v>
      </c>
      <c r="R115" s="13">
        <f t="shared" si="51"/>
        <v>3.6985899316482946E-51</v>
      </c>
      <c r="S115" s="13">
        <f t="shared" si="52"/>
        <v>3.6985899316482429E-51</v>
      </c>
      <c r="T115" s="13">
        <f t="shared" si="53"/>
        <v>4.9333356939406298E-14</v>
      </c>
      <c r="U115" s="13">
        <f t="shared" si="54"/>
        <v>-7.6829626168158306E-30</v>
      </c>
      <c r="V115" s="13">
        <f t="shared" si="55"/>
        <v>-4.9110295466895262E-14</v>
      </c>
      <c r="W115" s="13">
        <f t="shared" si="56"/>
        <v>-4.6860416200792084E-15</v>
      </c>
      <c r="X115" s="53"/>
    </row>
    <row r="116" spans="1:24">
      <c r="A116" s="1">
        <v>97</v>
      </c>
      <c r="B116" s="13">
        <f t="shared" ref="B116:B179" si="57">COS($A116*Leiter_v1)</f>
        <v>-0.85528934521067435</v>
      </c>
      <c r="C116" s="13">
        <f t="shared" ref="C116:C179" si="58">SIN($A116*Leiter_v1)</f>
        <v>0.51815068847691004</v>
      </c>
      <c r="D116" s="13">
        <f t="shared" ref="D116:D179" si="59">EXP(-$A116*Leiter_u1)</f>
        <v>2.4193978370578779E-36</v>
      </c>
      <c r="E116" s="13">
        <f t="shared" ref="E116:E179" si="60">EXP($A116*Leiter_u1)</f>
        <v>4.1332598743497909E+35</v>
      </c>
      <c r="F116" s="13">
        <f t="shared" ref="F116:F179" si="61">-Strom_1/$A116</f>
        <v>-1.0309278350515464E-2</v>
      </c>
      <c r="G116" s="13">
        <f t="shared" ref="G116:G179" si="62">Strom_1/$A116*COS($A116*Leiter_v1)/EXP($A116*Leiter_u1)</f>
        <v>-2.1332837029498496E-38</v>
      </c>
      <c r="H116" s="13">
        <f t="shared" ref="H116:H179" si="63">Strom_1/$A116*SIN($A116*Leiter_v1)/EXP($A116*Leiter_u1)</f>
        <v>1.2923841803825633E-38</v>
      </c>
      <c r="I116" s="13">
        <f t="shared" ref="I116:I179" si="64">-Strom_2/$A116</f>
        <v>1.0309278350515464E-2</v>
      </c>
      <c r="J116" s="13">
        <f t="shared" ref="J116:J179" si="65">Strom_2/$A116*COS($A116*Leiter_v2)/EXP(-$A116*Leiter_u2)</f>
        <v>2.1332837029498191E-38</v>
      </c>
      <c r="K116" s="13">
        <f t="shared" ref="K116:K179" si="66">Strom_2/$A116*SIN($A116*Leiter_v2)/EXP(-$A116*Leiter_u2)</f>
        <v>1.2923841803825448E-38</v>
      </c>
      <c r="L116" s="13">
        <f t="shared" si="45"/>
        <v>3.6444671458950895E+33</v>
      </c>
      <c r="M116" s="13">
        <f t="shared" si="46"/>
        <v>-3.6444671458950382E+33</v>
      </c>
      <c r="N116" s="13">
        <f t="shared" si="47"/>
        <v>2.207888092317898E+33</v>
      </c>
      <c r="O116" s="13">
        <f t="shared" si="48"/>
        <v>2.2078880923178668E+33</v>
      </c>
      <c r="P116" s="13">
        <f t="shared" si="49"/>
        <v>2.0335327934205545E-51</v>
      </c>
      <c r="Q116" s="13">
        <f t="shared" si="50"/>
        <v>-2.0335327934205254E-51</v>
      </c>
      <c r="R116" s="13">
        <f t="shared" si="51"/>
        <v>1.2319531663190465E-51</v>
      </c>
      <c r="S116" s="13">
        <f t="shared" si="52"/>
        <v>1.2319531663190289E-51</v>
      </c>
      <c r="T116" s="13">
        <f t="shared" si="53"/>
        <v>3.6217177940960362E-14</v>
      </c>
      <c r="U116" s="13">
        <f t="shared" si="54"/>
        <v>2.2600464200520514E-30</v>
      </c>
      <c r="V116" s="13">
        <f t="shared" si="55"/>
        <v>-3.6053421457661899E-14</v>
      </c>
      <c r="W116" s="13">
        <f t="shared" si="56"/>
        <v>-3.4401713915719945E-15</v>
      </c>
      <c r="X116" s="53"/>
    </row>
    <row r="117" spans="1:24">
      <c r="A117" s="1">
        <v>98</v>
      </c>
      <c r="B117" s="13">
        <f t="shared" si="57"/>
        <v>-0.83498532447322571</v>
      </c>
      <c r="C117" s="13">
        <f t="shared" si="58"/>
        <v>0.55027221255878622</v>
      </c>
      <c r="D117" s="13">
        <f t="shared" si="59"/>
        <v>1.0387929957837715E-36</v>
      </c>
      <c r="E117" s="13">
        <f t="shared" si="60"/>
        <v>9.626557014330829E+35</v>
      </c>
      <c r="F117" s="13">
        <f t="shared" si="61"/>
        <v>-1.020408163265306E-2</v>
      </c>
      <c r="G117" s="13">
        <f t="shared" si="62"/>
        <v>-8.8507847616839434E-39</v>
      </c>
      <c r="H117" s="13">
        <f t="shared" si="63"/>
        <v>5.8328461242908743E-39</v>
      </c>
      <c r="I117" s="13">
        <f t="shared" si="64"/>
        <v>1.020408163265306E-2</v>
      </c>
      <c r="J117" s="13">
        <f t="shared" si="65"/>
        <v>8.8507847616838168E-39</v>
      </c>
      <c r="K117" s="13">
        <f t="shared" si="66"/>
        <v>5.8328461242907914E-39</v>
      </c>
      <c r="L117" s="13">
        <f t="shared" si="45"/>
        <v>8.2020753389501497E+33</v>
      </c>
      <c r="M117" s="13">
        <f t="shared" si="46"/>
        <v>-8.2020753389500345E+33</v>
      </c>
      <c r="N117" s="13">
        <f t="shared" si="47"/>
        <v>5.4053334975502063E+33</v>
      </c>
      <c r="O117" s="13">
        <f t="shared" si="48"/>
        <v>5.4053334975501302E+33</v>
      </c>
      <c r="P117" s="13">
        <f t="shared" si="49"/>
        <v>6.1938157575741581E-52</v>
      </c>
      <c r="Q117" s="13">
        <f t="shared" si="50"/>
        <v>-6.1938157575740706E-52</v>
      </c>
      <c r="R117" s="13">
        <f t="shared" si="51"/>
        <v>4.0818498256266002E-52</v>
      </c>
      <c r="S117" s="13">
        <f t="shared" si="52"/>
        <v>4.0818498256265423E-52</v>
      </c>
      <c r="T117" s="13">
        <f t="shared" si="53"/>
        <v>2.6588176020907348E-14</v>
      </c>
      <c r="U117" s="13">
        <f t="shared" si="54"/>
        <v>-2.1717940416984403E-37</v>
      </c>
      <c r="V117" s="13">
        <f t="shared" si="55"/>
        <v>-2.6467957206244265E-14</v>
      </c>
      <c r="W117" s="13">
        <f t="shared" si="56"/>
        <v>-2.5255386449577268E-15</v>
      </c>
      <c r="X117" s="53"/>
    </row>
    <row r="118" spans="1:24">
      <c r="A118" s="1">
        <v>99</v>
      </c>
      <c r="B118" s="13">
        <f t="shared" si="57"/>
        <v>-0.8134755468790863</v>
      </c>
      <c r="C118" s="13">
        <f t="shared" si="58"/>
        <v>0.58159911849122636</v>
      </c>
      <c r="D118" s="13">
        <f t="shared" si="59"/>
        <v>4.4601630685164907E-37</v>
      </c>
      <c r="E118" s="13">
        <f t="shared" si="60"/>
        <v>2.2420704907827806E+36</v>
      </c>
      <c r="F118" s="13">
        <f t="shared" si="61"/>
        <v>-1.0101010101010102E-2</v>
      </c>
      <c r="G118" s="13">
        <f t="shared" si="62"/>
        <v>-3.6648824154862181E-39</v>
      </c>
      <c r="H118" s="13">
        <f t="shared" si="63"/>
        <v>2.6202292009861759E-39</v>
      </c>
      <c r="I118" s="13">
        <f t="shared" si="64"/>
        <v>1.0101010101010102E-2</v>
      </c>
      <c r="J118" s="13">
        <f t="shared" si="65"/>
        <v>3.6648824154861665E-39</v>
      </c>
      <c r="K118" s="13">
        <f t="shared" si="66"/>
        <v>2.6202292009861391E-39</v>
      </c>
      <c r="L118" s="13">
        <f t="shared" si="45"/>
        <v>1.8422924430616263E+34</v>
      </c>
      <c r="M118" s="13">
        <f t="shared" si="46"/>
        <v>-1.8422924430615998E+34</v>
      </c>
      <c r="N118" s="13">
        <f t="shared" si="47"/>
        <v>1.3171577990247224E+34</v>
      </c>
      <c r="O118" s="13">
        <f t="shared" si="48"/>
        <v>1.3171577990247035E+34</v>
      </c>
      <c r="P118" s="13">
        <f t="shared" si="49"/>
        <v>1.8828273002452814E-52</v>
      </c>
      <c r="Q118" s="13">
        <f t="shared" si="50"/>
        <v>-1.8828273002452543E-52</v>
      </c>
      <c r="R118" s="13">
        <f t="shared" si="51"/>
        <v>1.3461384331650204E-52</v>
      </c>
      <c r="S118" s="13">
        <f t="shared" si="52"/>
        <v>1.3461384331650009E-52</v>
      </c>
      <c r="T118" s="13">
        <f t="shared" si="53"/>
        <v>1.9519221107485529E-14</v>
      </c>
      <c r="U118" s="13">
        <f t="shared" si="54"/>
        <v>-9.8556782955000414E-38</v>
      </c>
      <c r="V118" s="13">
        <f t="shared" si="55"/>
        <v>-1.9430964672638576E-14</v>
      </c>
      <c r="W118" s="13">
        <f t="shared" si="56"/>
        <v>-1.8540778121697934E-15</v>
      </c>
      <c r="X118" s="53"/>
    </row>
    <row r="119" spans="1:24">
      <c r="A119" s="1">
        <v>100</v>
      </c>
      <c r="B119" s="13">
        <f t="shared" si="57"/>
        <v>-0.79079107352724765</v>
      </c>
      <c r="C119" s="13">
        <f t="shared" si="58"/>
        <v>0.61208616879457678</v>
      </c>
      <c r="D119" s="13">
        <f t="shared" si="59"/>
        <v>1.9150162427451765E-37</v>
      </c>
      <c r="E119" s="13">
        <f t="shared" si="60"/>
        <v>5.2218878236066538E+36</v>
      </c>
      <c r="F119" s="13">
        <f t="shared" si="61"/>
        <v>-0.01</v>
      </c>
      <c r="G119" s="13">
        <f t="shared" si="62"/>
        <v>-1.5143777504225743E-39</v>
      </c>
      <c r="H119" s="13">
        <f t="shared" si="63"/>
        <v>1.1721549552012803E-39</v>
      </c>
      <c r="I119" s="13">
        <f t="shared" si="64"/>
        <v>0.01</v>
      </c>
      <c r="J119" s="13">
        <f t="shared" si="65"/>
        <v>1.5143777504225743E-39</v>
      </c>
      <c r="K119" s="13">
        <f t="shared" si="66"/>
        <v>1.1721549552012803E-39</v>
      </c>
      <c r="L119" s="13">
        <f t="shared" si="45"/>
        <v>4.1294222778687683E+34</v>
      </c>
      <c r="M119" s="13">
        <f t="shared" si="46"/>
        <v>-4.1294222778687683E+34</v>
      </c>
      <c r="N119" s="13">
        <f t="shared" si="47"/>
        <v>3.1962453118264476E+34</v>
      </c>
      <c r="O119" s="13">
        <f t="shared" si="48"/>
        <v>3.1962453118264476E+34</v>
      </c>
      <c r="P119" s="13">
        <f t="shared" si="49"/>
        <v>5.7116107216434272E-53</v>
      </c>
      <c r="Q119" s="13">
        <f t="shared" si="50"/>
        <v>-5.7116107216434262E-53</v>
      </c>
      <c r="R119" s="13">
        <f t="shared" si="51"/>
        <v>4.4208869337171328E-53</v>
      </c>
      <c r="S119" s="13">
        <f t="shared" si="52"/>
        <v>4.4208869337171318E-53</v>
      </c>
      <c r="T119" s="13">
        <f t="shared" si="53"/>
        <v>1.4329677686175716E-14</v>
      </c>
      <c r="U119" s="13">
        <f t="shared" si="54"/>
        <v>-4.4534550165861691E-38</v>
      </c>
      <c r="V119" s="13">
        <f t="shared" si="55"/>
        <v>-1.4264885845449919E-14</v>
      </c>
      <c r="W119" s="13">
        <f t="shared" si="56"/>
        <v>-1.3611371738237109E-15</v>
      </c>
      <c r="X119" s="53"/>
    </row>
    <row r="120" spans="1:24" hidden="1">
      <c r="A120" s="1">
        <v>101</v>
      </c>
      <c r="B120" s="13">
        <f t="shared" si="57"/>
        <v>-0.76696466183090362</v>
      </c>
      <c r="C120" s="13">
        <f t="shared" si="58"/>
        <v>0.64168933877898238</v>
      </c>
      <c r="D120" s="13">
        <f t="shared" si="59"/>
        <v>8.2223164347165736E-38</v>
      </c>
      <c r="E120" s="13">
        <f t="shared" si="60"/>
        <v>1.2162022806343994E+37</v>
      </c>
      <c r="F120" s="13">
        <f t="shared" si="61"/>
        <v>-9.9009900990099011E-3</v>
      </c>
      <c r="G120" s="13">
        <f t="shared" si="62"/>
        <v>-6.2437882612070079E-40</v>
      </c>
      <c r="H120" s="13">
        <f t="shared" si="63"/>
        <v>5.2239334616087507E-40</v>
      </c>
      <c r="I120" s="13">
        <f t="shared" si="64"/>
        <v>9.9009900990099011E-3</v>
      </c>
      <c r="J120" s="13">
        <f t="shared" si="65"/>
        <v>6.2437882612069198E-40</v>
      </c>
      <c r="K120" s="13">
        <f t="shared" si="66"/>
        <v>5.2239334616086765E-40</v>
      </c>
      <c r="L120" s="13">
        <f t="shared" si="45"/>
        <v>9.235486840443061E+34</v>
      </c>
      <c r="M120" s="13">
        <f t="shared" si="46"/>
        <v>-9.2354868404429282E+34</v>
      </c>
      <c r="N120" s="13">
        <f t="shared" si="47"/>
        <v>7.7269706661563296E+34</v>
      </c>
      <c r="O120" s="13">
        <f t="shared" si="48"/>
        <v>7.726970666156219E+34</v>
      </c>
      <c r="P120" s="13">
        <f t="shared" si="49"/>
        <v>1.7288068918658918E-53</v>
      </c>
      <c r="Q120" s="13">
        <f t="shared" si="50"/>
        <v>-1.728806891865867E-53</v>
      </c>
      <c r="R120" s="13">
        <f t="shared" si="51"/>
        <v>1.4464251177749271E-53</v>
      </c>
      <c r="S120" s="13">
        <f t="shared" si="52"/>
        <v>1.4464251177749063E-53</v>
      </c>
      <c r="T120" s="13">
        <f t="shared" si="53"/>
        <v>1.0519869694540417E-14</v>
      </c>
      <c r="U120" s="13">
        <f t="shared" si="54"/>
        <v>-2.0046153542633012E-38</v>
      </c>
      <c r="V120" s="13">
        <f t="shared" si="55"/>
        <v>-1.0472303954638091E-14</v>
      </c>
      <c r="W120" s="13">
        <f t="shared" si="56"/>
        <v>-9.9925385752635714E-16</v>
      </c>
      <c r="X120" s="53"/>
    </row>
    <row r="121" spans="1:24" hidden="1">
      <c r="A121" s="1">
        <v>102</v>
      </c>
      <c r="B121" s="13">
        <f t="shared" si="57"/>
        <v>-0.74203071821425237</v>
      </c>
      <c r="C121" s="13">
        <f t="shared" si="58"/>
        <v>0.67036588011804477</v>
      </c>
      <c r="D121" s="13">
        <f t="shared" si="59"/>
        <v>3.5303349414778532E-38</v>
      </c>
      <c r="E121" s="13">
        <f t="shared" si="60"/>
        <v>2.8325924213337798E+37</v>
      </c>
      <c r="F121" s="13">
        <f t="shared" si="61"/>
        <v>-9.8039215686274508E-3</v>
      </c>
      <c r="G121" s="13">
        <f t="shared" si="62"/>
        <v>-2.5682519334918451E-40</v>
      </c>
      <c r="H121" s="13">
        <f t="shared" si="63"/>
        <v>2.3202118530934187E-40</v>
      </c>
      <c r="I121" s="13">
        <f t="shared" si="64"/>
        <v>9.8039215686274508E-3</v>
      </c>
      <c r="J121" s="13">
        <f t="shared" si="65"/>
        <v>2.5682519334918088E-40</v>
      </c>
      <c r="K121" s="13">
        <f t="shared" si="66"/>
        <v>2.3202118530933857E-40</v>
      </c>
      <c r="L121" s="13">
        <f t="shared" si="45"/>
        <v>2.0606574400103752E+35</v>
      </c>
      <c r="M121" s="13">
        <f t="shared" si="46"/>
        <v>-2.0606574400103457E+35</v>
      </c>
      <c r="N121" s="13">
        <f t="shared" si="47"/>
        <v>1.8616405015128917E+35</v>
      </c>
      <c r="O121" s="13">
        <f t="shared" si="48"/>
        <v>1.8616405015128655E+35</v>
      </c>
      <c r="P121" s="13">
        <f t="shared" si="49"/>
        <v>5.2204733182460616E-54</v>
      </c>
      <c r="Q121" s="13">
        <f t="shared" si="50"/>
        <v>-5.2204733182459863E-54</v>
      </c>
      <c r="R121" s="13">
        <f t="shared" si="51"/>
        <v>4.7162834431448903E-54</v>
      </c>
      <c r="S121" s="13">
        <f t="shared" si="52"/>
        <v>4.7162834431448236E-54</v>
      </c>
      <c r="T121" s="13">
        <f t="shared" si="53"/>
        <v>7.7229691283901442E-15</v>
      </c>
      <c r="U121" s="13">
        <f t="shared" si="54"/>
        <v>-8.991659551723489E-39</v>
      </c>
      <c r="V121" s="13">
        <f t="shared" si="55"/>
        <v>-7.6880496140329134E-15</v>
      </c>
      <c r="W121" s="13">
        <f t="shared" si="56"/>
        <v>-7.335838672132871E-16</v>
      </c>
      <c r="X121" s="53"/>
    </row>
    <row r="122" spans="1:24" hidden="1">
      <c r="A122" s="1">
        <v>103</v>
      </c>
      <c r="B122" s="13">
        <f t="shared" si="57"/>
        <v>-0.7160252484280526</v>
      </c>
      <c r="C122" s="13">
        <f t="shared" si="58"/>
        <v>0.69807438257935339</v>
      </c>
      <c r="D122" s="13">
        <f t="shared" si="59"/>
        <v>1.5157851072717869E-38</v>
      </c>
      <c r="E122" s="13">
        <f t="shared" si="60"/>
        <v>6.5972412263626738E+37</v>
      </c>
      <c r="F122" s="13">
        <f t="shared" si="61"/>
        <v>-9.7087378640776691E-3</v>
      </c>
      <c r="G122" s="13">
        <f t="shared" si="62"/>
        <v>-1.0537285514541975E-40</v>
      </c>
      <c r="H122" s="13">
        <f t="shared" si="63"/>
        <v>1.0273114105647878E-40</v>
      </c>
      <c r="I122" s="13">
        <f t="shared" si="64"/>
        <v>9.7087378640776691E-3</v>
      </c>
      <c r="J122" s="13">
        <f t="shared" si="65"/>
        <v>1.0537285514541824E-40</v>
      </c>
      <c r="K122" s="13">
        <f t="shared" si="66"/>
        <v>1.0273114105647732E-40</v>
      </c>
      <c r="L122" s="13">
        <f t="shared" si="45"/>
        <v>4.5862051340254274E+35</v>
      </c>
      <c r="M122" s="13">
        <f t="shared" si="46"/>
        <v>-4.5862051340253625E+35</v>
      </c>
      <c r="N122" s="13">
        <f t="shared" si="47"/>
        <v>4.4712282483691697E+35</v>
      </c>
      <c r="O122" s="13">
        <f t="shared" si="48"/>
        <v>4.4712282483691063E+35</v>
      </c>
      <c r="P122" s="13">
        <f t="shared" si="49"/>
        <v>1.5724431131663762E-54</v>
      </c>
      <c r="Q122" s="13">
        <f t="shared" si="50"/>
        <v>-1.5724431131663539E-54</v>
      </c>
      <c r="R122" s="13">
        <f t="shared" si="51"/>
        <v>1.5330217164472959E-54</v>
      </c>
      <c r="S122" s="13">
        <f t="shared" si="52"/>
        <v>1.5330217164472736E-54</v>
      </c>
      <c r="T122" s="13">
        <f t="shared" si="53"/>
        <v>5.6696759456080786E-15</v>
      </c>
      <c r="U122" s="13">
        <f t="shared" si="54"/>
        <v>3.7406978697826994E-31</v>
      </c>
      <c r="V122" s="13">
        <f t="shared" si="55"/>
        <v>-5.6440404254742853E-15</v>
      </c>
      <c r="W122" s="13">
        <f t="shared" si="56"/>
        <v>-5.3854712311821853E-16</v>
      </c>
      <c r="X122" s="53"/>
    </row>
    <row r="123" spans="1:24" hidden="1">
      <c r="A123" s="1">
        <v>104</v>
      </c>
      <c r="B123" s="13">
        <f t="shared" si="57"/>
        <v>-0.6889858055556789</v>
      </c>
      <c r="C123" s="13">
        <f t="shared" si="58"/>
        <v>0.7247748338227481</v>
      </c>
      <c r="D123" s="13">
        <f t="shared" si="59"/>
        <v>6.5081770696384095E-39</v>
      </c>
      <c r="E123" s="13">
        <f t="shared" si="60"/>
        <v>1.5365285690599062E+38</v>
      </c>
      <c r="F123" s="13">
        <f t="shared" si="61"/>
        <v>-9.6153846153846159E-3</v>
      </c>
      <c r="G123" s="13">
        <f t="shared" si="62"/>
        <v>-4.3115784817536712E-41</v>
      </c>
      <c r="H123" s="13">
        <f t="shared" si="63"/>
        <v>4.5355413020540373E-41</v>
      </c>
      <c r="I123" s="13">
        <f t="shared" si="64"/>
        <v>9.6153846153846159E-3</v>
      </c>
      <c r="J123" s="13">
        <f t="shared" si="65"/>
        <v>4.3115784817536101E-41</v>
      </c>
      <c r="K123" s="13">
        <f t="shared" si="66"/>
        <v>4.5355413020539726E-41</v>
      </c>
      <c r="L123" s="13">
        <f t="shared" si="45"/>
        <v>1.0179292056856435E+36</v>
      </c>
      <c r="M123" s="13">
        <f t="shared" si="46"/>
        <v>-1.017929205685629E+36</v>
      </c>
      <c r="N123" s="13">
        <f t="shared" si="47"/>
        <v>1.0708050368310715E+36</v>
      </c>
      <c r="O123" s="13">
        <f t="shared" si="48"/>
        <v>1.0708050368310563E+36</v>
      </c>
      <c r="P123" s="13">
        <f t="shared" si="49"/>
        <v>4.7234185326056333E-55</v>
      </c>
      <c r="Q123" s="13">
        <f t="shared" si="50"/>
        <v>-4.7234185326055659E-55</v>
      </c>
      <c r="R123" s="13">
        <f t="shared" si="51"/>
        <v>4.9687741814702461E-55</v>
      </c>
      <c r="S123" s="13">
        <f t="shared" si="52"/>
        <v>4.9687741814701751E-55</v>
      </c>
      <c r="T123" s="13">
        <f t="shared" si="53"/>
        <v>4.1622884662375401E-15</v>
      </c>
      <c r="U123" s="13">
        <f t="shared" si="54"/>
        <v>-1.7921506229133096E-39</v>
      </c>
      <c r="V123" s="13">
        <f t="shared" si="55"/>
        <v>-4.1434686199531075E-15</v>
      </c>
      <c r="W123" s="13">
        <f t="shared" si="56"/>
        <v>-3.9536447948436586E-16</v>
      </c>
      <c r="X123" s="53"/>
    </row>
    <row r="124" spans="1:24" hidden="1">
      <c r="A124" s="1">
        <v>105</v>
      </c>
      <c r="B124" s="13">
        <f t="shared" si="57"/>
        <v>-0.66095143578475668</v>
      </c>
      <c r="C124" s="13">
        <f t="shared" si="58"/>
        <v>0.75042867717996264</v>
      </c>
      <c r="D124" s="13">
        <f t="shared" si="59"/>
        <v>2.7943518224692862E-39</v>
      </c>
      <c r="E124" s="13">
        <f t="shared" si="60"/>
        <v>3.5786474414532724E+38</v>
      </c>
      <c r="F124" s="13">
        <f t="shared" si="61"/>
        <v>-9.5238095238095247E-3</v>
      </c>
      <c r="G124" s="13">
        <f t="shared" si="62"/>
        <v>-1.7589817610941203E-41</v>
      </c>
      <c r="H124" s="13">
        <f t="shared" si="63"/>
        <v>1.9971064206771852E-41</v>
      </c>
      <c r="I124" s="13">
        <f t="shared" si="64"/>
        <v>9.5238095238095247E-3</v>
      </c>
      <c r="J124" s="13">
        <f t="shared" si="65"/>
        <v>1.7589817610941203E-41</v>
      </c>
      <c r="K124" s="13">
        <f t="shared" si="66"/>
        <v>1.9971064206771852E-41</v>
      </c>
      <c r="L124" s="13">
        <f t="shared" si="45"/>
        <v>2.2526782519961773E+36</v>
      </c>
      <c r="M124" s="13">
        <f t="shared" si="46"/>
        <v>-2.2526782519961773E+36</v>
      </c>
      <c r="N124" s="13">
        <f t="shared" si="47"/>
        <v>2.55763777674594E+36</v>
      </c>
      <c r="O124" s="13">
        <f t="shared" si="48"/>
        <v>2.55763777674594E+36</v>
      </c>
      <c r="P124" s="13">
        <f t="shared" si="49"/>
        <v>1.4146708609364001E-55</v>
      </c>
      <c r="Q124" s="13">
        <f t="shared" si="50"/>
        <v>-1.4146708609364001E-55</v>
      </c>
      <c r="R124" s="13">
        <f t="shared" si="51"/>
        <v>1.6061839423301626E-55</v>
      </c>
      <c r="S124" s="13">
        <f t="shared" si="52"/>
        <v>1.6061839423301624E-55</v>
      </c>
      <c r="T124" s="13">
        <f t="shared" si="53"/>
        <v>3.0556676329260573E-15</v>
      </c>
      <c r="U124" s="13">
        <f t="shared" si="54"/>
        <v>-7.9671418414203546E-40</v>
      </c>
      <c r="V124" s="13">
        <f t="shared" si="55"/>
        <v>-3.0418513884215127E-15</v>
      </c>
      <c r="W124" s="13">
        <f t="shared" si="56"/>
        <v>-2.9024957135205174E-16</v>
      </c>
      <c r="X124" s="53"/>
    </row>
    <row r="125" spans="1:24" hidden="1">
      <c r="A125" s="1">
        <v>106</v>
      </c>
      <c r="B125" s="13">
        <f t="shared" si="57"/>
        <v>-0.63196262202268993</v>
      </c>
      <c r="C125" s="13">
        <f t="shared" si="58"/>
        <v>0.77499886733220891</v>
      </c>
      <c r="D125" s="13">
        <f t="shared" si="59"/>
        <v>1.1997832917246307E-39</v>
      </c>
      <c r="E125" s="13">
        <f t="shared" si="60"/>
        <v>8.3348385237349665E+38</v>
      </c>
      <c r="F125" s="13">
        <f t="shared" si="61"/>
        <v>-9.433962264150943E-3</v>
      </c>
      <c r="G125" s="13">
        <f t="shared" si="62"/>
        <v>-7.1530018386538818E-42</v>
      </c>
      <c r="H125" s="13">
        <f t="shared" si="63"/>
        <v>8.7719876616103577E-42</v>
      </c>
      <c r="I125" s="13">
        <f t="shared" si="64"/>
        <v>9.433962264150943E-3</v>
      </c>
      <c r="J125" s="13">
        <f t="shared" si="65"/>
        <v>7.1530018386537812E-42</v>
      </c>
      <c r="K125" s="13">
        <f t="shared" si="66"/>
        <v>8.7719876616102341E-42</v>
      </c>
      <c r="L125" s="13">
        <f t="shared" si="45"/>
        <v>4.9691569882975003E+36</v>
      </c>
      <c r="M125" s="13">
        <f t="shared" si="46"/>
        <v>-4.9691569882974295E+36</v>
      </c>
      <c r="N125" s="13">
        <f t="shared" si="47"/>
        <v>6.0938588823505204E+36</v>
      </c>
      <c r="O125" s="13">
        <f t="shared" si="48"/>
        <v>6.0938588823504331E+36</v>
      </c>
      <c r="P125" s="13">
        <f t="shared" si="49"/>
        <v>4.223342929074957E-56</v>
      </c>
      <c r="Q125" s="13">
        <f t="shared" si="50"/>
        <v>-4.2233429290748963E-56</v>
      </c>
      <c r="R125" s="13">
        <f t="shared" si="51"/>
        <v>5.1792398352810629E-56</v>
      </c>
      <c r="S125" s="13">
        <f t="shared" si="52"/>
        <v>5.1792398352809878E-56</v>
      </c>
      <c r="T125" s="13">
        <f t="shared" si="53"/>
        <v>2.2432622723412189E-15</v>
      </c>
      <c r="U125" s="13">
        <f t="shared" si="54"/>
        <v>1.5198688858275586E-31</v>
      </c>
      <c r="V125" s="13">
        <f t="shared" si="55"/>
        <v>-2.2331193301872622E-15</v>
      </c>
      <c r="W125" s="13">
        <f t="shared" si="56"/>
        <v>-2.1308139208640977E-16</v>
      </c>
      <c r="X125" s="53"/>
    </row>
    <row r="126" spans="1:24" hidden="1">
      <c r="A126" s="1">
        <v>107</v>
      </c>
      <c r="B126" s="13">
        <f t="shared" si="57"/>
        <v>-0.6020612254374984</v>
      </c>
      <c r="C126" s="13">
        <f t="shared" si="58"/>
        <v>0.79844992380530522</v>
      </c>
      <c r="D126" s="13">
        <f t="shared" si="59"/>
        <v>5.1513912297183253E-40</v>
      </c>
      <c r="E126" s="13">
        <f t="shared" si="60"/>
        <v>1.9412231675028097E+39</v>
      </c>
      <c r="F126" s="13">
        <f t="shared" si="61"/>
        <v>-9.3457943925233638E-3</v>
      </c>
      <c r="G126" s="13">
        <f t="shared" si="62"/>
        <v>-2.8985541275441088E-42</v>
      </c>
      <c r="H126" s="13">
        <f t="shared" si="63"/>
        <v>3.844044798934499E-42</v>
      </c>
      <c r="I126" s="13">
        <f t="shared" si="64"/>
        <v>9.3457943925233638E-3</v>
      </c>
      <c r="J126" s="13">
        <f t="shared" si="65"/>
        <v>2.8985541275440674E-42</v>
      </c>
      <c r="K126" s="13">
        <f t="shared" si="66"/>
        <v>3.8440447989344442E-42</v>
      </c>
      <c r="L126" s="13">
        <f t="shared" si="45"/>
        <v>1.0922758869854394E+37</v>
      </c>
      <c r="M126" s="13">
        <f t="shared" si="46"/>
        <v>-1.092275886985424E+37</v>
      </c>
      <c r="N126" s="13">
        <f t="shared" si="47"/>
        <v>1.4485696169922742E+37</v>
      </c>
      <c r="O126" s="13">
        <f t="shared" si="48"/>
        <v>1.4485696169922536E+37</v>
      </c>
      <c r="P126" s="13">
        <f t="shared" si="49"/>
        <v>1.2563867956506342E-56</v>
      </c>
      <c r="Q126" s="13">
        <f t="shared" si="50"/>
        <v>-1.2563867956506163E-56</v>
      </c>
      <c r="R126" s="13">
        <f t="shared" si="51"/>
        <v>1.6662125027704204E-56</v>
      </c>
      <c r="S126" s="13">
        <f t="shared" si="52"/>
        <v>1.6662125027703964E-56</v>
      </c>
      <c r="T126" s="13">
        <f t="shared" si="53"/>
        <v>1.6468497974993616E-15</v>
      </c>
      <c r="U126" s="13">
        <f t="shared" si="54"/>
        <v>8.9331025805174768E-32</v>
      </c>
      <c r="V126" s="13">
        <f t="shared" si="55"/>
        <v>-1.6394035428022423E-15</v>
      </c>
      <c r="W126" s="13">
        <f t="shared" si="56"/>
        <v>-1.5642979054881068E-16</v>
      </c>
      <c r="X126" s="53"/>
    </row>
    <row r="127" spans="1:24" hidden="1">
      <c r="A127" s="1">
        <v>108</v>
      </c>
      <c r="B127" s="13">
        <f t="shared" si="57"/>
        <v>-0.57129042500838068</v>
      </c>
      <c r="C127" s="13">
        <f t="shared" si="58"/>
        <v>0.82074798220510037</v>
      </c>
      <c r="D127" s="13">
        <f t="shared" si="59"/>
        <v>2.2118020633104046E-40</v>
      </c>
      <c r="E127" s="13">
        <f t="shared" si="60"/>
        <v>4.5212002311965463E+39</v>
      </c>
      <c r="F127" s="13">
        <f t="shared" si="61"/>
        <v>-9.2592592592592587E-3</v>
      </c>
      <c r="G127" s="13">
        <f t="shared" si="62"/>
        <v>-1.1699827229472355E-42</v>
      </c>
      <c r="H127" s="13">
        <f t="shared" si="63"/>
        <v>1.6808630374991596E-42</v>
      </c>
      <c r="I127" s="13">
        <f t="shared" si="64"/>
        <v>9.2592592592592587E-3</v>
      </c>
      <c r="J127" s="13">
        <f t="shared" si="65"/>
        <v>1.1699827229472189E-42</v>
      </c>
      <c r="K127" s="13">
        <f t="shared" si="66"/>
        <v>1.6808630374991357E-42</v>
      </c>
      <c r="L127" s="13">
        <f t="shared" si="45"/>
        <v>2.3915911126187964E+37</v>
      </c>
      <c r="M127" s="13">
        <f t="shared" si="46"/>
        <v>-2.3915911126187628E+37</v>
      </c>
      <c r="N127" s="13">
        <f t="shared" si="47"/>
        <v>3.4358944137961581E+37</v>
      </c>
      <c r="O127" s="13">
        <f t="shared" si="48"/>
        <v>3.4358944137961095E+37</v>
      </c>
      <c r="P127" s="13">
        <f t="shared" si="49"/>
        <v>3.7230197116010652E-57</v>
      </c>
      <c r="Q127" s="13">
        <f t="shared" si="50"/>
        <v>-3.7230197116010126E-57</v>
      </c>
      <c r="R127" s="13">
        <f t="shared" si="51"/>
        <v>5.34869968451084E-57</v>
      </c>
      <c r="S127" s="13">
        <f t="shared" si="52"/>
        <v>5.3486996845107631E-57</v>
      </c>
      <c r="T127" s="13">
        <f t="shared" si="53"/>
        <v>1.2090045328017506E-15</v>
      </c>
      <c r="U127" s="13">
        <f t="shared" si="54"/>
        <v>-6.8971254395970499E-41</v>
      </c>
      <c r="V127" s="13">
        <f t="shared" si="55"/>
        <v>-1.2035380016737246E-15</v>
      </c>
      <c r="W127" s="13">
        <f t="shared" si="56"/>
        <v>-1.1484005774291857E-16</v>
      </c>
      <c r="X127" s="53"/>
    </row>
    <row r="128" spans="1:24" hidden="1">
      <c r="A128" s="1">
        <v>109</v>
      </c>
      <c r="B128" s="13">
        <f t="shared" si="57"/>
        <v>-0.53969465517330273</v>
      </c>
      <c r="C128" s="13">
        <f t="shared" si="58"/>
        <v>0.84186084311919973</v>
      </c>
      <c r="D128" s="13">
        <f t="shared" si="59"/>
        <v>9.4965964515408372E-41</v>
      </c>
      <c r="E128" s="13">
        <f t="shared" si="60"/>
        <v>1.0530088385905336E+40</v>
      </c>
      <c r="F128" s="13">
        <f t="shared" si="61"/>
        <v>-9.1743119266055051E-3</v>
      </c>
      <c r="G128" s="13">
        <f t="shared" si="62"/>
        <v>-4.7020755479214163E-43</v>
      </c>
      <c r="H128" s="13">
        <f t="shared" si="63"/>
        <v>7.3346905462907996E-43</v>
      </c>
      <c r="I128" s="13">
        <f t="shared" si="64"/>
        <v>9.1743119266055051E-3</v>
      </c>
      <c r="J128" s="13">
        <f t="shared" si="65"/>
        <v>4.7020755479213494E-43</v>
      </c>
      <c r="K128" s="13">
        <f t="shared" si="66"/>
        <v>7.3346905462906961E-43</v>
      </c>
      <c r="L128" s="13">
        <f t="shared" si="45"/>
        <v>5.2137912113538175E+37</v>
      </c>
      <c r="M128" s="13">
        <f t="shared" si="46"/>
        <v>-5.2137912113537439E+37</v>
      </c>
      <c r="N128" s="13">
        <f t="shared" si="47"/>
        <v>8.1329074189707217E+37</v>
      </c>
      <c r="O128" s="13">
        <f t="shared" si="48"/>
        <v>8.1329074189706055E+37</v>
      </c>
      <c r="P128" s="13">
        <f t="shared" si="49"/>
        <v>1.0984478117390994E-57</v>
      </c>
      <c r="Q128" s="13">
        <f t="shared" si="50"/>
        <v>-1.0984478117390837E-57</v>
      </c>
      <c r="R128" s="13">
        <f t="shared" si="51"/>
        <v>1.7134507300543353E-57</v>
      </c>
      <c r="S128" s="13">
        <f t="shared" si="52"/>
        <v>1.7134507300543106E-57</v>
      </c>
      <c r="T128" s="13">
        <f t="shared" si="53"/>
        <v>8.8756847318721324E-16</v>
      </c>
      <c r="U128" s="13">
        <f t="shared" si="54"/>
        <v>-6.1703756725921203E-32</v>
      </c>
      <c r="V128" s="13">
        <f t="shared" si="55"/>
        <v>-8.8355531975784727E-16</v>
      </c>
      <c r="W128" s="13">
        <f t="shared" si="56"/>
        <v>-8.4307719240228451E-17</v>
      </c>
      <c r="X128" s="53"/>
    </row>
    <row r="129" spans="1:24" hidden="1">
      <c r="A129" s="1">
        <v>110</v>
      </c>
      <c r="B129" s="13">
        <f t="shared" si="57"/>
        <v>-0.50731954166364646</v>
      </c>
      <c r="C129" s="13">
        <f t="shared" si="58"/>
        <v>0.86175801861438328</v>
      </c>
      <c r="D129" s="13">
        <f t="shared" si="59"/>
        <v>4.0774599888218574E-41</v>
      </c>
      <c r="E129" s="13">
        <f t="shared" si="60"/>
        <v>2.4525072048320461E+40</v>
      </c>
      <c r="F129" s="13">
        <f t="shared" si="61"/>
        <v>-9.0909090909090905E-3</v>
      </c>
      <c r="G129" s="13">
        <f t="shared" si="62"/>
        <v>-1.8805228478917831E-43</v>
      </c>
      <c r="H129" s="13">
        <f t="shared" si="63"/>
        <v>3.1943489463150443E-43</v>
      </c>
      <c r="I129" s="13">
        <f t="shared" si="64"/>
        <v>9.0909090909090905E-3</v>
      </c>
      <c r="J129" s="13">
        <f t="shared" si="65"/>
        <v>1.880522847891756E-43</v>
      </c>
      <c r="K129" s="13">
        <f t="shared" si="66"/>
        <v>3.1943489463149985E-43</v>
      </c>
      <c r="L129" s="13">
        <f t="shared" si="45"/>
        <v>1.1310953009838197E+38</v>
      </c>
      <c r="M129" s="13">
        <f t="shared" si="46"/>
        <v>-1.131095300983804E+38</v>
      </c>
      <c r="N129" s="13">
        <f t="shared" si="47"/>
        <v>1.9213343177032666E+38</v>
      </c>
      <c r="O129" s="13">
        <f t="shared" si="48"/>
        <v>1.9213343177032394E+38</v>
      </c>
      <c r="P129" s="13">
        <f t="shared" si="49"/>
        <v>3.2250940063102852E-58</v>
      </c>
      <c r="Q129" s="13">
        <f t="shared" si="50"/>
        <v>-3.2250940063102399E-58</v>
      </c>
      <c r="R129" s="13">
        <f t="shared" si="51"/>
        <v>5.4783038942460488E-58</v>
      </c>
      <c r="S129" s="13">
        <f t="shared" si="52"/>
        <v>5.478303894245971E-58</v>
      </c>
      <c r="T129" s="13">
        <f t="shared" si="53"/>
        <v>6.5159209351372898E-16</v>
      </c>
      <c r="U129" s="13">
        <f t="shared" si="54"/>
        <v>-1.3350178834483278E-41</v>
      </c>
      <c r="V129" s="13">
        <f t="shared" si="55"/>
        <v>-6.4864591062910912E-16</v>
      </c>
      <c r="W129" s="13">
        <f t="shared" si="56"/>
        <v>-6.189296368520404E-17</v>
      </c>
      <c r="X129" s="53"/>
    </row>
    <row r="130" spans="1:24" hidden="1">
      <c r="A130" s="1">
        <v>111</v>
      </c>
      <c r="B130" s="13">
        <f t="shared" si="57"/>
        <v>-0.47421183561856955</v>
      </c>
      <c r="C130" s="13">
        <f t="shared" si="58"/>
        <v>0.88041077626257325</v>
      </c>
      <c r="D130" s="13">
        <f t="shared" si="59"/>
        <v>1.7506987945924388E-41</v>
      </c>
      <c r="E130" s="13">
        <f t="shared" si="60"/>
        <v>5.7120048468006124E+40</v>
      </c>
      <c r="F130" s="13">
        <f t="shared" si="61"/>
        <v>-9.0090090090090089E-3</v>
      </c>
      <c r="G130" s="13">
        <f t="shared" si="62"/>
        <v>-7.479298099089165E-44</v>
      </c>
      <c r="H130" s="13">
        <f t="shared" si="63"/>
        <v>1.388589265539712E-43</v>
      </c>
      <c r="I130" s="13">
        <f t="shared" si="64"/>
        <v>9.0090090090090089E-3</v>
      </c>
      <c r="J130" s="13">
        <f t="shared" si="65"/>
        <v>7.4792980990890584E-44</v>
      </c>
      <c r="K130" s="13">
        <f t="shared" si="66"/>
        <v>1.3885892655396923E-43</v>
      </c>
      <c r="L130" s="13">
        <f t="shared" si="45"/>
        <v>2.4402705436608312E+38</v>
      </c>
      <c r="M130" s="13">
        <f t="shared" si="46"/>
        <v>-2.4402705436607965E+38</v>
      </c>
      <c r="N130" s="13">
        <f t="shared" si="47"/>
        <v>4.5305501091778193E+38</v>
      </c>
      <c r="O130" s="13">
        <f t="shared" si="48"/>
        <v>4.5305501091777551E+38</v>
      </c>
      <c r="P130" s="13">
        <f t="shared" si="49"/>
        <v>9.4166958902566805E-59</v>
      </c>
      <c r="Q130" s="13">
        <f t="shared" si="50"/>
        <v>-9.4166958902565461E-59</v>
      </c>
      <c r="R130" s="13">
        <f t="shared" si="51"/>
        <v>1.7482820789901055E-58</v>
      </c>
      <c r="S130" s="13">
        <f t="shared" si="52"/>
        <v>1.7482820789900807E-58</v>
      </c>
      <c r="T130" s="13">
        <f t="shared" si="53"/>
        <v>4.7835436831704343E-16</v>
      </c>
      <c r="U130" s="13">
        <f t="shared" si="54"/>
        <v>-4.2606381383899672E-32</v>
      </c>
      <c r="V130" s="13">
        <f t="shared" si="55"/>
        <v>-4.7619148226187502E-16</v>
      </c>
      <c r="W130" s="13">
        <f t="shared" si="56"/>
        <v>-4.5437582563732642E-17</v>
      </c>
      <c r="X130" s="53"/>
    </row>
    <row r="131" spans="1:24" hidden="1">
      <c r="A131" s="1">
        <v>112</v>
      </c>
      <c r="B131" s="13">
        <f t="shared" si="57"/>
        <v>-0.4404193460742365</v>
      </c>
      <c r="C131" s="13">
        <f t="shared" si="58"/>
        <v>0.89779218063176625</v>
      </c>
      <c r="D131" s="13">
        <f t="shared" si="59"/>
        <v>7.5168028080956373E-42</v>
      </c>
      <c r="E131" s="13">
        <f t="shared" si="60"/>
        <v>1.3303528448597781E+41</v>
      </c>
      <c r="F131" s="13">
        <f t="shared" si="61"/>
        <v>-8.9285714285714281E-3</v>
      </c>
      <c r="G131" s="13">
        <f t="shared" si="62"/>
        <v>-2.9558440868843441E-44</v>
      </c>
      <c r="H131" s="13">
        <f t="shared" si="63"/>
        <v>6.0254703432671122E-44</v>
      </c>
      <c r="I131" s="13">
        <f t="shared" si="64"/>
        <v>8.9285714285714281E-3</v>
      </c>
      <c r="J131" s="13">
        <f t="shared" si="65"/>
        <v>2.9558440868843023E-44</v>
      </c>
      <c r="K131" s="13">
        <f t="shared" si="66"/>
        <v>6.0254703432670265E-44</v>
      </c>
      <c r="L131" s="13">
        <f t="shared" si="45"/>
        <v>5.2313672319745718E+38</v>
      </c>
      <c r="M131" s="13">
        <f t="shared" si="46"/>
        <v>-5.231367231974497E+38</v>
      </c>
      <c r="N131" s="13">
        <f t="shared" si="47"/>
        <v>1.0664110549967418E+39</v>
      </c>
      <c r="O131" s="13">
        <f t="shared" si="48"/>
        <v>1.0664110549967267E+39</v>
      </c>
      <c r="P131" s="13">
        <f t="shared" si="49"/>
        <v>2.7320784328662008E-59</v>
      </c>
      <c r="Q131" s="13">
        <f t="shared" si="50"/>
        <v>-2.7320784328661614E-59</v>
      </c>
      <c r="R131" s="13">
        <f t="shared" si="51"/>
        <v>5.5693254071689153E-59</v>
      </c>
      <c r="S131" s="13">
        <f t="shared" si="52"/>
        <v>5.5693254071688357E-59</v>
      </c>
      <c r="T131" s="13">
        <f t="shared" si="53"/>
        <v>3.5117507404681697E-16</v>
      </c>
      <c r="U131" s="13">
        <f t="shared" si="54"/>
        <v>-2.5640176948836037E-42</v>
      </c>
      <c r="V131" s="13">
        <f t="shared" si="55"/>
        <v>-3.4958723097296594E-16</v>
      </c>
      <c r="W131" s="13">
        <f t="shared" si="56"/>
        <v>-3.3357166732825805E-17</v>
      </c>
      <c r="X131" s="53"/>
    </row>
    <row r="132" spans="1:24" hidden="1">
      <c r="A132" s="1">
        <v>113</v>
      </c>
      <c r="B132" s="13">
        <f t="shared" si="57"/>
        <v>-0.40599087092538516</v>
      </c>
      <c r="C132" s="13">
        <f t="shared" si="58"/>
        <v>0.9138771321820276</v>
      </c>
      <c r="D132" s="13">
        <f t="shared" si="59"/>
        <v>3.2274155114699877E-42</v>
      </c>
      <c r="E132" s="13">
        <f t="shared" si="60"/>
        <v>3.0984544644037205E+41</v>
      </c>
      <c r="F132" s="13">
        <f t="shared" si="61"/>
        <v>-8.8495575221238937E-3</v>
      </c>
      <c r="G132" s="13">
        <f t="shared" si="62"/>
        <v>-1.1595586144599979E-44</v>
      </c>
      <c r="H132" s="13">
        <f t="shared" si="63"/>
        <v>2.6101426831698978E-44</v>
      </c>
      <c r="I132" s="13">
        <f t="shared" si="64"/>
        <v>8.8495575221238937E-3</v>
      </c>
      <c r="J132" s="13">
        <f t="shared" si="65"/>
        <v>1.1595586144599815E-44</v>
      </c>
      <c r="K132" s="13">
        <f t="shared" si="66"/>
        <v>2.6101426831698609E-44</v>
      </c>
      <c r="L132" s="13">
        <f t="shared" si="45"/>
        <v>1.1132249792264886E+39</v>
      </c>
      <c r="M132" s="13">
        <f t="shared" si="46"/>
        <v>-1.1132249792264728E+39</v>
      </c>
      <c r="N132" s="13">
        <f t="shared" si="47"/>
        <v>2.5058466195804541E+39</v>
      </c>
      <c r="O132" s="13">
        <f t="shared" si="48"/>
        <v>2.5058466195804185E+39</v>
      </c>
      <c r="P132" s="13">
        <f t="shared" si="49"/>
        <v>7.868252448984869E-60</v>
      </c>
      <c r="Q132" s="13">
        <f t="shared" si="50"/>
        <v>-7.8682524489847563E-60</v>
      </c>
      <c r="R132" s="13">
        <f t="shared" si="51"/>
        <v>1.7711275051512261E-59</v>
      </c>
      <c r="S132" s="13">
        <f t="shared" si="52"/>
        <v>1.7711275051512009E-59</v>
      </c>
      <c r="T132" s="13">
        <f t="shared" si="53"/>
        <v>2.5780873093240097E-16</v>
      </c>
      <c r="U132" s="13">
        <f t="shared" si="54"/>
        <v>-2.9410112040033305E-32</v>
      </c>
      <c r="V132" s="13">
        <f t="shared" si="55"/>
        <v>-2.5664304510204858E-16</v>
      </c>
      <c r="W132" s="13">
        <f t="shared" si="56"/>
        <v>-2.4488551319402115E-17</v>
      </c>
      <c r="X132" s="53"/>
    </row>
    <row r="133" spans="1:24" hidden="1">
      <c r="A133" s="1">
        <v>114</v>
      </c>
      <c r="B133" s="13">
        <f t="shared" si="57"/>
        <v>-0.37097612645895001</v>
      </c>
      <c r="C133" s="13">
        <f t="shared" si="58"/>
        <v>0.92864240351036798</v>
      </c>
      <c r="D133" s="13">
        <f t="shared" si="59"/>
        <v>1.3857235781759188E-42</v>
      </c>
      <c r="E133" s="13">
        <f t="shared" si="60"/>
        <v>7.2164464525914927E+41</v>
      </c>
      <c r="F133" s="13">
        <f t="shared" si="61"/>
        <v>-8.771929824561403E-3</v>
      </c>
      <c r="G133" s="13">
        <f t="shared" si="62"/>
        <v>-4.5093891699520906E-45</v>
      </c>
      <c r="H133" s="13">
        <f t="shared" si="63"/>
        <v>1.1288084861739232E-44</v>
      </c>
      <c r="I133" s="13">
        <f t="shared" si="64"/>
        <v>8.771929824561403E-3</v>
      </c>
      <c r="J133" s="13">
        <f t="shared" si="65"/>
        <v>4.5093891699520271E-45</v>
      </c>
      <c r="K133" s="13">
        <f t="shared" si="66"/>
        <v>1.1288084861739073E-44</v>
      </c>
      <c r="L133" s="13">
        <f t="shared" si="45"/>
        <v>2.3483590805095268E+39</v>
      </c>
      <c r="M133" s="13">
        <f t="shared" si="46"/>
        <v>-2.3483590805094933E+39</v>
      </c>
      <c r="N133" s="13">
        <f t="shared" si="47"/>
        <v>5.8785071741566023E+39</v>
      </c>
      <c r="O133" s="13">
        <f t="shared" si="48"/>
        <v>5.8785071741565188E+39</v>
      </c>
      <c r="P133" s="13">
        <f t="shared" si="49"/>
        <v>2.2463490219334895E-60</v>
      </c>
      <c r="Q133" s="13">
        <f t="shared" si="50"/>
        <v>-2.2463490219334569E-60</v>
      </c>
      <c r="R133" s="13">
        <f t="shared" si="51"/>
        <v>5.6231514808333904E-60</v>
      </c>
      <c r="S133" s="13">
        <f t="shared" si="52"/>
        <v>5.6231514808333097E-60</v>
      </c>
      <c r="T133" s="13">
        <f t="shared" si="53"/>
        <v>1.892655449005879E-16</v>
      </c>
      <c r="U133" s="13">
        <f t="shared" si="54"/>
        <v>-8.6379637117862541E-33</v>
      </c>
      <c r="V133" s="13">
        <f t="shared" si="55"/>
        <v>-1.8840977805721287E-16</v>
      </c>
      <c r="W133" s="13">
        <f t="shared" si="56"/>
        <v>-1.7977820194568733E-17</v>
      </c>
      <c r="X133" s="53"/>
    </row>
    <row r="134" spans="1:24" hidden="1">
      <c r="A134" s="1">
        <v>115</v>
      </c>
      <c r="B134" s="13">
        <f t="shared" si="57"/>
        <v>-0.33542567556147229</v>
      </c>
      <c r="C134" s="13">
        <f t="shared" si="58"/>
        <v>0.94206667289217372</v>
      </c>
      <c r="D134" s="13">
        <f t="shared" si="59"/>
        <v>5.9497447052860787E-43</v>
      </c>
      <c r="E134" s="13">
        <f t="shared" si="60"/>
        <v>1.6807443840599503E+42</v>
      </c>
      <c r="F134" s="13">
        <f t="shared" si="61"/>
        <v>-8.6956521739130436E-3</v>
      </c>
      <c r="G134" s="13">
        <f t="shared" si="62"/>
        <v>-1.7353888149468482E-45</v>
      </c>
      <c r="H134" s="13">
        <f t="shared" si="63"/>
        <v>4.8739619122318983E-45</v>
      </c>
      <c r="I134" s="13">
        <f t="shared" si="64"/>
        <v>8.6956521739130436E-3</v>
      </c>
      <c r="J134" s="13">
        <f t="shared" si="65"/>
        <v>1.7353888149468236E-45</v>
      </c>
      <c r="K134" s="13">
        <f t="shared" si="66"/>
        <v>4.8739619122318292E-45</v>
      </c>
      <c r="L134" s="13">
        <f t="shared" ref="L134:L197" si="67">F134+G134+I134+J134*EXP(-2*$A134*Leiter_u2)</f>
        <v>4.9023027866910206E+39</v>
      </c>
      <c r="M134" s="13">
        <f t="shared" ref="M134:M197" si="68">F134+G134*EXP(2*$A134*Leiter_u1)+I134+J134</f>
        <v>-4.9023027866909511E+39</v>
      </c>
      <c r="N134" s="13">
        <f t="shared" ref="N134:N197" si="69">H134+K134*EXP(-2*$A134*Leiter_u2)</f>
        <v>1.3768463216292051E+40</v>
      </c>
      <c r="O134" s="13">
        <f t="shared" ref="O134:O197" si="70">H134*EXP(2*$A134*Leiter_u1)+K134</f>
        <v>1.3768463216291855E+40</v>
      </c>
      <c r="P134" s="13">
        <f t="shared" ref="P134:P197" si="71">(L134*EXP($A134*(Körper_u1+Körper_u2))+((Perm_mü1-1)/(Perm_mü1+1))*M134*EXP(-$A134*(Körper_u1-Körper_u2)))/((Perm_mü2+1)/(Perm_mü2-1)*EXP($A134*(Körper_u1-Körper_u2))-(((Perm_mü1-1)/(Perm_mü1+1))*EXP(-$A134*(Körper_u1-Körper_u2))))</f>
        <v>6.3464410398178801E-61</v>
      </c>
      <c r="Q134" s="13">
        <f t="shared" ref="Q134:Q197" si="72">(M134+P134)*((Perm_mü1-1)/(Perm_mü1+1)*EXP(-2*$A134*Körper_u1))</f>
        <v>-6.3464410398177889E-61</v>
      </c>
      <c r="R134" s="13">
        <f t="shared" ref="R134:R197" si="73">(N134*EXP($A134*(Körper_u1+Körper_u2))+((Perm_mü1-1)/(Perm_mü1+1))*O134*EXP(-$A134*(Körper_u1-Körper_u2)))/((Perm_mü2+1)/(Perm_mü2-1)*EXP($A134*(Körper_u1-Körper_u2))-(((Perm_mü1-1)/(Perm_mü1+1))*EXP(-$A134*(Körper_u1-Körper_u2))))</f>
        <v>1.7824427378970491E-60</v>
      </c>
      <c r="S134" s="13">
        <f t="shared" ref="S134:S197" si="74">(O134+R134)*((Perm_mü1-1)/(Perm_mü1+1)*EXP(-2*$A134*Körper_u1))</f>
        <v>1.7824427378970234E-60</v>
      </c>
      <c r="T134" s="13">
        <f t="shared" ref="T134:T197" si="75">Strom_1/Metric_h*$A134*((-(I134+J134+P134)*$B134-(K134+R134)*$C134)*$D134+((Q134*$B134+S134*$C134)*$E134))</f>
        <v>1.3894582373903033E-16</v>
      </c>
      <c r="U134" s="13">
        <f t="shared" ref="U134:U197" si="76">Strom_1/Metric_h*$A134*((-(I134+J134+P134)*$C134+(K134+R134)*$B134)*$D134+((-Q134*$C134+S134*$B134)*$E134))</f>
        <v>-1.5221025130997514E-32</v>
      </c>
      <c r="V134" s="13">
        <f t="shared" ref="V134:V197" si="77">KoorK_xu*T134-KoorK_xv*U134</f>
        <v>-1.3831757822797469E-16</v>
      </c>
      <c r="W134" s="13">
        <f t="shared" ref="W134:W197" si="78">KoorK_yu*T134+KoorK_yv*U134</f>
        <v>-1.3198086515316749E-17</v>
      </c>
      <c r="X134" s="53"/>
    </row>
    <row r="135" spans="1:24" hidden="1">
      <c r="A135" s="1">
        <v>116</v>
      </c>
      <c r="B135" s="13">
        <f t="shared" si="57"/>
        <v>-0.29939085470399052</v>
      </c>
      <c r="C135" s="13">
        <f t="shared" si="58"/>
        <v>0.95413055507074818</v>
      </c>
      <c r="D135" s="13">
        <f t="shared" si="59"/>
        <v>2.5545832239268019E-43</v>
      </c>
      <c r="E135" s="13">
        <f t="shared" si="60"/>
        <v>3.9145328703084509E+42</v>
      </c>
      <c r="F135" s="13">
        <f t="shared" si="61"/>
        <v>-8.6206896551724137E-3</v>
      </c>
      <c r="G135" s="13">
        <f t="shared" si="62"/>
        <v>-6.5932659898613868E-46</v>
      </c>
      <c r="H135" s="13">
        <f t="shared" si="63"/>
        <v>2.1012119908790525E-45</v>
      </c>
      <c r="I135" s="13">
        <f t="shared" si="64"/>
        <v>8.6206896551724137E-3</v>
      </c>
      <c r="J135" s="13">
        <f t="shared" si="65"/>
        <v>6.5932659898612927E-46</v>
      </c>
      <c r="K135" s="13">
        <f t="shared" si="66"/>
        <v>2.1012119908790227E-45</v>
      </c>
      <c r="L135" s="13">
        <f t="shared" si="67"/>
        <v>1.0103235705245939E+40</v>
      </c>
      <c r="M135" s="13">
        <f t="shared" si="68"/>
        <v>-1.0103235705245795E+40</v>
      </c>
      <c r="N135" s="13">
        <f t="shared" si="69"/>
        <v>3.2198063968880552E+40</v>
      </c>
      <c r="O135" s="13">
        <f t="shared" si="70"/>
        <v>3.2198063968880092E+40</v>
      </c>
      <c r="P135" s="13">
        <f t="shared" si="71"/>
        <v>1.770141527683217E-61</v>
      </c>
      <c r="Q135" s="13">
        <f t="shared" si="72"/>
        <v>-1.7701415276831918E-61</v>
      </c>
      <c r="R135" s="13">
        <f t="shared" si="73"/>
        <v>5.6412749148000563E-61</v>
      </c>
      <c r="S135" s="13">
        <f t="shared" si="74"/>
        <v>5.6412749147999755E-61</v>
      </c>
      <c r="T135" s="13">
        <f t="shared" si="75"/>
        <v>1.020045246199334E-16</v>
      </c>
      <c r="U135" s="13">
        <f t="shared" si="76"/>
        <v>-9.2606165478334402E-44</v>
      </c>
      <c r="V135" s="13">
        <f t="shared" si="77"/>
        <v>-1.0154330971634479E-16</v>
      </c>
      <c r="W135" s="13">
        <f t="shared" si="78"/>
        <v>-9.6891328192505422E-18</v>
      </c>
      <c r="X135" s="53"/>
    </row>
    <row r="136" spans="1:24" hidden="1">
      <c r="A136" s="1">
        <v>117</v>
      </c>
      <c r="B136" s="13">
        <f t="shared" si="57"/>
        <v>-0.26292369980983948</v>
      </c>
      <c r="C136" s="13">
        <f t="shared" si="58"/>
        <v>0.96481662925050449</v>
      </c>
      <c r="D136" s="13">
        <f t="shared" si="59"/>
        <v>1.0968362125134878E-43</v>
      </c>
      <c r="E136" s="13">
        <f t="shared" si="60"/>
        <v>9.1171315150912093E+42</v>
      </c>
      <c r="F136" s="13">
        <f t="shared" si="61"/>
        <v>-8.5470085470085479E-3</v>
      </c>
      <c r="G136" s="13">
        <f t="shared" si="62"/>
        <v>-2.4648225220466465E-46</v>
      </c>
      <c r="H136" s="13">
        <f t="shared" si="63"/>
        <v>9.0448360461295174E-46</v>
      </c>
      <c r="I136" s="13">
        <f t="shared" si="64"/>
        <v>8.5470085470085479E-3</v>
      </c>
      <c r="J136" s="13">
        <f t="shared" si="65"/>
        <v>2.4648225220466115E-46</v>
      </c>
      <c r="K136" s="13">
        <f t="shared" si="66"/>
        <v>9.0448360461293898E-46</v>
      </c>
      <c r="L136" s="13">
        <f t="shared" si="67"/>
        <v>2.048811922735643E+40</v>
      </c>
      <c r="M136" s="13">
        <f t="shared" si="68"/>
        <v>-2.048811922735614E+40</v>
      </c>
      <c r="N136" s="13">
        <f t="shared" si="69"/>
        <v>7.5182564930119422E+40</v>
      </c>
      <c r="O136" s="13">
        <f t="shared" si="70"/>
        <v>7.5182564930118349E+40</v>
      </c>
      <c r="P136" s="13">
        <f t="shared" si="71"/>
        <v>4.8581059955035535E-62</v>
      </c>
      <c r="Q136" s="13">
        <f t="shared" si="72"/>
        <v>-4.8581059955034853E-62</v>
      </c>
      <c r="R136" s="13">
        <f t="shared" si="73"/>
        <v>1.7827154625138119E-61</v>
      </c>
      <c r="S136" s="13">
        <f t="shared" si="74"/>
        <v>1.7827154625137863E-61</v>
      </c>
      <c r="T136" s="13">
        <f t="shared" si="75"/>
        <v>7.488474833530475E-17</v>
      </c>
      <c r="U136" s="13">
        <f t="shared" si="76"/>
        <v>-4.0206716043438157E-44</v>
      </c>
      <c r="V136" s="13">
        <f t="shared" si="77"/>
        <v>-7.4546155884505015E-17</v>
      </c>
      <c r="W136" s="13">
        <f t="shared" si="78"/>
        <v>-7.1130989087040012E-18</v>
      </c>
      <c r="X136" s="53"/>
    </row>
    <row r="137" spans="1:24" hidden="1">
      <c r="A137" s="1">
        <v>118</v>
      </c>
      <c r="B137" s="13">
        <f t="shared" si="57"/>
        <v>-0.22607687111239977</v>
      </c>
      <c r="C137" s="13">
        <f t="shared" si="58"/>
        <v>0.97410946425339051</v>
      </c>
      <c r="D137" s="13">
        <f t="shared" si="59"/>
        <v>4.7093775055472803E-44</v>
      </c>
      <c r="E137" s="13">
        <f t="shared" si="60"/>
        <v>2.123422891501218E+43</v>
      </c>
      <c r="F137" s="13">
        <f t="shared" si="61"/>
        <v>-8.4745762711864406E-3</v>
      </c>
      <c r="G137" s="13">
        <f t="shared" si="62"/>
        <v>-9.0227231469597222E-47</v>
      </c>
      <c r="H137" s="13">
        <f t="shared" si="63"/>
        <v>3.8876688126234157E-46</v>
      </c>
      <c r="I137" s="13">
        <f t="shared" si="64"/>
        <v>8.4745762711864406E-3</v>
      </c>
      <c r="J137" s="13">
        <f t="shared" si="65"/>
        <v>9.0227231469595939E-47</v>
      </c>
      <c r="K137" s="13">
        <f t="shared" si="66"/>
        <v>3.8876688126233604E-46</v>
      </c>
      <c r="L137" s="13">
        <f t="shared" si="67"/>
        <v>4.0682779945681944E+40</v>
      </c>
      <c r="M137" s="13">
        <f t="shared" si="68"/>
        <v>-4.0682779945681368E+40</v>
      </c>
      <c r="N137" s="13">
        <f t="shared" si="69"/>
        <v>1.752920623070904E+41</v>
      </c>
      <c r="O137" s="13">
        <f t="shared" si="70"/>
        <v>1.7529206230708788E+41</v>
      </c>
      <c r="P137" s="13">
        <f t="shared" si="71"/>
        <v>1.3055481766499249E-62</v>
      </c>
      <c r="Q137" s="13">
        <f t="shared" si="72"/>
        <v>-1.3055481766499061E-62</v>
      </c>
      <c r="R137" s="13">
        <f t="shared" si="73"/>
        <v>5.6252850132606828E-62</v>
      </c>
      <c r="S137" s="13">
        <f t="shared" si="74"/>
        <v>5.6252850132606016E-62</v>
      </c>
      <c r="T137" s="13">
        <f t="shared" si="75"/>
        <v>5.4975262657575106E-17</v>
      </c>
      <c r="U137" s="13">
        <f t="shared" si="76"/>
        <v>-1.7429435039710891E-44</v>
      </c>
      <c r="V137" s="13">
        <f t="shared" si="77"/>
        <v>-5.4726691228407178E-17</v>
      </c>
      <c r="W137" s="13">
        <f t="shared" si="78"/>
        <v>-5.2219509246978884E-18</v>
      </c>
      <c r="X137" s="53"/>
    </row>
    <row r="138" spans="1:24" hidden="1">
      <c r="A138" s="1">
        <v>119</v>
      </c>
      <c r="B138" s="13">
        <f t="shared" si="57"/>
        <v>-0.18890357711132824</v>
      </c>
      <c r="C138" s="13">
        <f t="shared" si="58"/>
        <v>0.98199564080221069</v>
      </c>
      <c r="D138" s="13">
        <f t="shared" si="59"/>
        <v>2.0220189884988865E-44</v>
      </c>
      <c r="E138" s="13">
        <f t="shared" si="60"/>
        <v>4.9455519739821208E+43</v>
      </c>
      <c r="F138" s="13">
        <f t="shared" si="61"/>
        <v>-8.4033613445378148E-3</v>
      </c>
      <c r="G138" s="13">
        <f t="shared" si="62"/>
        <v>-3.2098035286930194E-47</v>
      </c>
      <c r="H138" s="13">
        <f t="shared" si="63"/>
        <v>1.6685830523741192E-46</v>
      </c>
      <c r="I138" s="13">
        <f t="shared" si="64"/>
        <v>8.4033613445378148E-3</v>
      </c>
      <c r="J138" s="13">
        <f t="shared" si="65"/>
        <v>3.2098035286929742E-47</v>
      </c>
      <c r="K138" s="13">
        <f t="shared" si="66"/>
        <v>1.6685830523740955E-46</v>
      </c>
      <c r="L138" s="13">
        <f t="shared" si="67"/>
        <v>7.8506929300439203E+40</v>
      </c>
      <c r="M138" s="13">
        <f t="shared" si="68"/>
        <v>-7.8506929300438081E+40</v>
      </c>
      <c r="N138" s="13">
        <f t="shared" si="69"/>
        <v>4.0811012435388901E+41</v>
      </c>
      <c r="O138" s="13">
        <f t="shared" si="70"/>
        <v>4.0811012435388328E+41</v>
      </c>
      <c r="P138" s="13">
        <f t="shared" si="71"/>
        <v>3.409633186235658E-63</v>
      </c>
      <c r="Q138" s="13">
        <f t="shared" si="72"/>
        <v>-3.4096331862356089E-63</v>
      </c>
      <c r="R138" s="13">
        <f t="shared" si="73"/>
        <v>1.772462425973393E-62</v>
      </c>
      <c r="S138" s="13">
        <f t="shared" si="74"/>
        <v>1.7724624259733678E-62</v>
      </c>
      <c r="T138" s="13">
        <f t="shared" si="75"/>
        <v>4.035907940475E-17</v>
      </c>
      <c r="U138" s="13">
        <f t="shared" si="76"/>
        <v>-7.5440894937419617E-45</v>
      </c>
      <c r="V138" s="13">
        <f t="shared" si="77"/>
        <v>-4.0176595255287583E-17</v>
      </c>
      <c r="W138" s="13">
        <f t="shared" si="78"/>
        <v>-3.8335993650509613E-18</v>
      </c>
      <c r="X138" s="53"/>
    </row>
    <row r="139" spans="1:24" hidden="1">
      <c r="A139" s="1">
        <v>120</v>
      </c>
      <c r="B139" s="13">
        <f t="shared" si="57"/>
        <v>-0.15145749773705294</v>
      </c>
      <c r="C139" s="13">
        <f t="shared" si="58"/>
        <v>0.98846377089867621</v>
      </c>
      <c r="D139" s="13">
        <f t="shared" si="59"/>
        <v>8.681743574461918E-45</v>
      </c>
      <c r="E139" s="13">
        <f t="shared" si="60"/>
        <v>1.1518423591104262E+44</v>
      </c>
      <c r="F139" s="13">
        <f t="shared" si="61"/>
        <v>-8.3333333333333332E-3</v>
      </c>
      <c r="G139" s="13">
        <f t="shared" si="62"/>
        <v>-1.0957626314856165E-47</v>
      </c>
      <c r="H139" s="13">
        <f t="shared" si="63"/>
        <v>7.1513241596566504E-47</v>
      </c>
      <c r="I139" s="13">
        <f t="shared" si="64"/>
        <v>8.3333333333333332E-3</v>
      </c>
      <c r="J139" s="13">
        <f t="shared" si="65"/>
        <v>1.0957626314856012E-47</v>
      </c>
      <c r="K139" s="13">
        <f t="shared" si="66"/>
        <v>7.1513241596565493E-47</v>
      </c>
      <c r="L139" s="13">
        <f t="shared" si="67"/>
        <v>1.4537930124867632E+41</v>
      </c>
      <c r="M139" s="13">
        <f t="shared" si="68"/>
        <v>-1.4537930124867423E+41</v>
      </c>
      <c r="N139" s="13">
        <f t="shared" si="69"/>
        <v>9.4879536813927941E+41</v>
      </c>
      <c r="O139" s="13">
        <f t="shared" si="70"/>
        <v>9.4879536813926595E+41</v>
      </c>
      <c r="P139" s="13">
        <f t="shared" si="71"/>
        <v>8.5451488727807889E-64</v>
      </c>
      <c r="Q139" s="13">
        <f t="shared" si="72"/>
        <v>-8.5451488727806674E-64</v>
      </c>
      <c r="R139" s="13">
        <f t="shared" si="73"/>
        <v>5.5768583291555874E-63</v>
      </c>
      <c r="S139" s="13">
        <f t="shared" si="74"/>
        <v>5.5768583291555086E-63</v>
      </c>
      <c r="T139" s="13">
        <f t="shared" si="75"/>
        <v>2.9628876910413851E-17</v>
      </c>
      <c r="U139" s="13">
        <f t="shared" si="76"/>
        <v>-1.4172858968799559E-33</v>
      </c>
      <c r="V139" s="13">
        <f t="shared" si="77"/>
        <v>-2.9494909523588691E-17</v>
      </c>
      <c r="W139" s="13">
        <f t="shared" si="78"/>
        <v>-2.8143665659917735E-18</v>
      </c>
      <c r="X139" s="53"/>
    </row>
    <row r="140" spans="1:24" hidden="1">
      <c r="A140" s="1">
        <v>121</v>
      </c>
      <c r="B140" s="13">
        <f t="shared" si="57"/>
        <v>-0.11379270683451437</v>
      </c>
      <c r="C140" s="13">
        <f t="shared" si="58"/>
        <v>0.99350451426819109</v>
      </c>
      <c r="D140" s="13">
        <f t="shared" si="59"/>
        <v>3.7275946428508716E-45</v>
      </c>
      <c r="E140" s="13">
        <f t="shared" si="60"/>
        <v>2.6826951313439973E+44</v>
      </c>
      <c r="F140" s="13">
        <f t="shared" si="61"/>
        <v>-8.2644628099173556E-3</v>
      </c>
      <c r="G140" s="13">
        <f t="shared" si="62"/>
        <v>-3.5055626809242608E-48</v>
      </c>
      <c r="H140" s="13">
        <f t="shared" si="63"/>
        <v>3.0606463677969146E-47</v>
      </c>
      <c r="I140" s="13">
        <f t="shared" si="64"/>
        <v>8.2644628099173556E-3</v>
      </c>
      <c r="J140" s="13">
        <f t="shared" si="65"/>
        <v>3.5055626809242109E-48</v>
      </c>
      <c r="K140" s="13">
        <f t="shared" si="66"/>
        <v>3.0606463677968709E-47</v>
      </c>
      <c r="L140" s="13">
        <f t="shared" si="67"/>
        <v>2.5229019884909983E+41</v>
      </c>
      <c r="M140" s="13">
        <f t="shared" si="68"/>
        <v>-2.5229019884909631E+41</v>
      </c>
      <c r="N140" s="13">
        <f t="shared" si="69"/>
        <v>2.2027022507401624E+42</v>
      </c>
      <c r="O140" s="13">
        <f t="shared" si="70"/>
        <v>2.2027022507401314E+42</v>
      </c>
      <c r="P140" s="13">
        <f t="shared" si="71"/>
        <v>2.0069420056394182E-64</v>
      </c>
      <c r="Q140" s="13">
        <f t="shared" si="72"/>
        <v>-2.0069420056393898E-64</v>
      </c>
      <c r="R140" s="13">
        <f t="shared" si="73"/>
        <v>1.7522264808911721E-63</v>
      </c>
      <c r="S140" s="13">
        <f t="shared" si="74"/>
        <v>1.7522264808911473E-63</v>
      </c>
      <c r="T140" s="13">
        <f t="shared" si="75"/>
        <v>2.1751495820023818E-17</v>
      </c>
      <c r="U140" s="13">
        <f t="shared" si="76"/>
        <v>-1.4070533542357613E-45</v>
      </c>
      <c r="V140" s="13">
        <f t="shared" si="77"/>
        <v>-2.1653146123430262E-17</v>
      </c>
      <c r="W140" s="13">
        <f t="shared" si="78"/>
        <v>-2.0661155257852066E-18</v>
      </c>
      <c r="X140" s="53"/>
    </row>
    <row r="141" spans="1:24" hidden="1">
      <c r="A141" s="1">
        <v>122</v>
      </c>
      <c r="B141" s="13">
        <f t="shared" si="57"/>
        <v>-7.5963594078063343E-2</v>
      </c>
      <c r="C141" s="13">
        <f t="shared" si="58"/>
        <v>0.99711059184763617</v>
      </c>
      <c r="D141" s="13">
        <f t="shared" si="59"/>
        <v>1.600480560412257E-45</v>
      </c>
      <c r="E141" s="13">
        <f t="shared" si="60"/>
        <v>6.2481233745345635E+44</v>
      </c>
      <c r="F141" s="13">
        <f t="shared" si="61"/>
        <v>-8.1967213114754103E-3</v>
      </c>
      <c r="G141" s="13">
        <f t="shared" si="62"/>
        <v>-9.9654307886055757E-49</v>
      </c>
      <c r="H141" s="13">
        <f t="shared" si="63"/>
        <v>1.3080787859289362E-47</v>
      </c>
      <c r="I141" s="13">
        <f t="shared" si="64"/>
        <v>8.1967213114754103E-3</v>
      </c>
      <c r="J141" s="13">
        <f t="shared" si="65"/>
        <v>9.9654307886054344E-49</v>
      </c>
      <c r="K141" s="13">
        <f t="shared" si="66"/>
        <v>1.3080787859289177E-47</v>
      </c>
      <c r="L141" s="13">
        <f t="shared" si="67"/>
        <v>3.8904090801049978E+41</v>
      </c>
      <c r="M141" s="13">
        <f t="shared" si="68"/>
        <v>-3.8904090801049421E+41</v>
      </c>
      <c r="N141" s="13">
        <f t="shared" si="69"/>
        <v>5.1066147507535233E+42</v>
      </c>
      <c r="O141" s="13">
        <f t="shared" si="70"/>
        <v>5.1066147507534503E+42</v>
      </c>
      <c r="P141" s="13">
        <f t="shared" si="71"/>
        <v>4.1883898808908896E-65</v>
      </c>
      <c r="Q141" s="13">
        <f t="shared" si="72"/>
        <v>-4.188389880890828E-65</v>
      </c>
      <c r="R141" s="13">
        <f t="shared" si="73"/>
        <v>5.4977492359458908E-64</v>
      </c>
      <c r="S141" s="13">
        <f t="shared" si="74"/>
        <v>5.4977492359458112E-64</v>
      </c>
      <c r="T141" s="13">
        <f t="shared" si="75"/>
        <v>1.5968461168443218E-17</v>
      </c>
      <c r="U141" s="13">
        <f t="shared" si="76"/>
        <v>-2.4425452755368999E-34</v>
      </c>
      <c r="V141" s="13">
        <f t="shared" si="77"/>
        <v>-1.589625954497893E-17</v>
      </c>
      <c r="W141" s="13">
        <f t="shared" si="78"/>
        <v>-1.5168007669912324E-18</v>
      </c>
      <c r="X141" s="53"/>
    </row>
    <row r="142" spans="1:24" hidden="1">
      <c r="A142" s="1">
        <v>123</v>
      </c>
      <c r="B142" s="13">
        <f t="shared" si="57"/>
        <v>-3.8024786430295505E-2</v>
      </c>
      <c r="C142" s="13">
        <f t="shared" si="58"/>
        <v>0.99927679629666699</v>
      </c>
      <c r="D142" s="13">
        <f t="shared" si="59"/>
        <v>6.8718255864282027E-46</v>
      </c>
      <c r="E142" s="13">
        <f t="shared" si="60"/>
        <v>1.455217376260235E+45</v>
      </c>
      <c r="F142" s="13">
        <f t="shared" si="61"/>
        <v>-8.130081300813009E-3</v>
      </c>
      <c r="G142" s="13">
        <f t="shared" si="62"/>
        <v>-2.1243878073997773E-49</v>
      </c>
      <c r="H142" s="13">
        <f t="shared" si="63"/>
        <v>5.5828096396060481E-48</v>
      </c>
      <c r="I142" s="13">
        <f t="shared" si="64"/>
        <v>8.130081300813009E-3</v>
      </c>
      <c r="J142" s="13">
        <f t="shared" si="65"/>
        <v>2.1243878073997473E-49</v>
      </c>
      <c r="K142" s="13">
        <f t="shared" si="66"/>
        <v>5.5828096396059691E-48</v>
      </c>
      <c r="L142" s="13">
        <f t="shared" si="67"/>
        <v>4.498726011540749E+41</v>
      </c>
      <c r="M142" s="13">
        <f t="shared" si="68"/>
        <v>-4.4987260115406848E+41</v>
      </c>
      <c r="N142" s="13">
        <f t="shared" si="69"/>
        <v>1.1822479330606421E+43</v>
      </c>
      <c r="O142" s="13">
        <f t="shared" si="70"/>
        <v>1.1822479330606252E+43</v>
      </c>
      <c r="P142" s="13">
        <f t="shared" si="71"/>
        <v>6.5547897058477807E-66</v>
      </c>
      <c r="Q142" s="13">
        <f t="shared" si="72"/>
        <v>-6.5547897058476869E-66</v>
      </c>
      <c r="R142" s="13">
        <f t="shared" si="73"/>
        <v>1.7225735822777211E-64</v>
      </c>
      <c r="S142" s="13">
        <f t="shared" si="74"/>
        <v>1.7225735822776965E-64</v>
      </c>
      <c r="T142" s="13">
        <f t="shared" si="75"/>
        <v>1.1722952490161186E-17</v>
      </c>
      <c r="U142" s="13">
        <f t="shared" si="76"/>
        <v>7.1692907214503697E-35</v>
      </c>
      <c r="V142" s="13">
        <f t="shared" si="77"/>
        <v>-1.1669946994349416E-17</v>
      </c>
      <c r="W142" s="13">
        <f t="shared" si="78"/>
        <v>-1.113531425533835E-18</v>
      </c>
      <c r="X142" s="53"/>
    </row>
    <row r="143" spans="1:24" hidden="1">
      <c r="A143" s="1">
        <v>124</v>
      </c>
      <c r="B143" s="13">
        <f t="shared" si="57"/>
        <v>-3.1069258230668487E-5</v>
      </c>
      <c r="C143" s="13">
        <f t="shared" si="58"/>
        <v>0.99999999951735064</v>
      </c>
      <c r="D143" s="13">
        <f t="shared" si="59"/>
        <v>2.9504880008118139E-46</v>
      </c>
      <c r="E143" s="13">
        <f t="shared" si="60"/>
        <v>3.3892698418866794E+45</v>
      </c>
      <c r="F143" s="13">
        <f t="shared" si="61"/>
        <v>-8.0645161290322578E-3</v>
      </c>
      <c r="G143" s="13">
        <f t="shared" si="62"/>
        <v>-7.3926994841702459E-53</v>
      </c>
      <c r="H143" s="13">
        <f t="shared" si="63"/>
        <v>2.3794258059578726E-48</v>
      </c>
      <c r="I143" s="13">
        <f t="shared" si="64"/>
        <v>8.0645161290322578E-3</v>
      </c>
      <c r="J143" s="13">
        <f t="shared" si="65"/>
        <v>7.3926994841701411E-53</v>
      </c>
      <c r="K143" s="13">
        <f t="shared" si="66"/>
        <v>2.3794258059578388E-48</v>
      </c>
      <c r="L143" s="13">
        <f t="shared" si="67"/>
        <v>8.4921048331448136E+38</v>
      </c>
      <c r="M143" s="13">
        <f t="shared" si="68"/>
        <v>-8.4921048331446927E+38</v>
      </c>
      <c r="N143" s="13">
        <f t="shared" si="69"/>
        <v>2.733282129234595E+43</v>
      </c>
      <c r="O143" s="13">
        <f t="shared" si="70"/>
        <v>2.7332821292345564E+43</v>
      </c>
      <c r="P143" s="13">
        <f t="shared" si="71"/>
        <v>1.6745647830017901E-69</v>
      </c>
      <c r="Q143" s="13">
        <f t="shared" si="72"/>
        <v>-1.6745647830017662E-69</v>
      </c>
      <c r="R143" s="13">
        <f t="shared" si="73"/>
        <v>5.3897803731297264E-65</v>
      </c>
      <c r="S143" s="13">
        <f t="shared" si="74"/>
        <v>5.3897803731296496E-65</v>
      </c>
      <c r="T143" s="13">
        <f t="shared" si="75"/>
        <v>8.6061902669845237E-18</v>
      </c>
      <c r="U143" s="13">
        <f t="shared" si="76"/>
        <v>4.1097091918494477E-38</v>
      </c>
      <c r="V143" s="13">
        <f t="shared" si="77"/>
        <v>-8.5672772557328954E-18</v>
      </c>
      <c r="W143" s="13">
        <f t="shared" si="78"/>
        <v>-8.1747864494492436E-19</v>
      </c>
      <c r="X143" s="53"/>
    </row>
    <row r="144" spans="1:24" hidden="1">
      <c r="A144" s="1">
        <v>125</v>
      </c>
      <c r="B144" s="13">
        <f t="shared" si="57"/>
        <v>3.7962692779259684E-2</v>
      </c>
      <c r="C144" s="13">
        <f t="shared" si="58"/>
        <v>0.99927915717128191</v>
      </c>
      <c r="D144" s="13">
        <f t="shared" si="59"/>
        <v>1.2668219432296919E-46</v>
      </c>
      <c r="E144" s="13">
        <f t="shared" si="60"/>
        <v>7.8937691705162266E+45</v>
      </c>
      <c r="F144" s="13">
        <f t="shared" si="61"/>
        <v>-8.0000000000000002E-3</v>
      </c>
      <c r="G144" s="13">
        <f t="shared" si="62"/>
        <v>3.847357778948284E-50</v>
      </c>
      <c r="H144" s="13">
        <f t="shared" si="63"/>
        <v>1.0127270109733218E-48</v>
      </c>
      <c r="I144" s="13">
        <f t="shared" si="64"/>
        <v>8.0000000000000002E-3</v>
      </c>
      <c r="J144" s="13">
        <f t="shared" si="65"/>
        <v>-3.8473577789482294E-50</v>
      </c>
      <c r="K144" s="13">
        <f t="shared" si="66"/>
        <v>1.0127270109733072E-48</v>
      </c>
      <c r="L144" s="13">
        <f t="shared" si="67"/>
        <v>-2.3973498711256268E+42</v>
      </c>
      <c r="M144" s="13">
        <f t="shared" si="68"/>
        <v>2.3973498711255924E+42</v>
      </c>
      <c r="N144" s="13">
        <f t="shared" si="69"/>
        <v>6.3104632028945721E+43</v>
      </c>
      <c r="O144" s="13">
        <f t="shared" si="70"/>
        <v>6.310463202894484E+43</v>
      </c>
      <c r="P144" s="13">
        <f t="shared" si="71"/>
        <v>-6.3978700441003083E-67</v>
      </c>
      <c r="Q144" s="13">
        <f t="shared" si="72"/>
        <v>6.397870044100216E-67</v>
      </c>
      <c r="R144" s="13">
        <f t="shared" si="73"/>
        <v>1.6840897516239424E-65</v>
      </c>
      <c r="S144" s="13">
        <f t="shared" si="74"/>
        <v>1.6840897516239186E-65</v>
      </c>
      <c r="T144" s="13">
        <f t="shared" si="75"/>
        <v>6.3180765232736002E-18</v>
      </c>
      <c r="U144" s="13">
        <f t="shared" si="76"/>
        <v>-4.8096607955270127E-47</v>
      </c>
      <c r="V144" s="13">
        <f t="shared" si="77"/>
        <v>-6.2895092507393222E-18</v>
      </c>
      <c r="W144" s="13">
        <f t="shared" si="78"/>
        <v>-6.0013693337897124E-19</v>
      </c>
      <c r="X144" s="53"/>
    </row>
    <row r="145" spans="1:24" hidden="1">
      <c r="A145" s="1">
        <v>126</v>
      </c>
      <c r="B145" s="13">
        <f t="shared" si="57"/>
        <v>7.590163495851282E-2</v>
      </c>
      <c r="C145" s="13">
        <f t="shared" si="58"/>
        <v>0.99711531018765565</v>
      </c>
      <c r="D145" s="13">
        <f t="shared" si="59"/>
        <v>5.4392284781592454E-47</v>
      </c>
      <c r="E145" s="13">
        <f t="shared" si="60"/>
        <v>1.8384960367364856E+46</v>
      </c>
      <c r="F145" s="13">
        <f t="shared" si="61"/>
        <v>-7.9365079365079361E-3</v>
      </c>
      <c r="G145" s="13">
        <f t="shared" si="62"/>
        <v>3.2765582095650024E-50</v>
      </c>
      <c r="H145" s="13">
        <f t="shared" si="63"/>
        <v>4.3043952310962597E-49</v>
      </c>
      <c r="I145" s="13">
        <f t="shared" si="64"/>
        <v>7.9365079365079361E-3</v>
      </c>
      <c r="J145" s="13">
        <f t="shared" si="65"/>
        <v>-3.2765582095649554E-50</v>
      </c>
      <c r="K145" s="13">
        <f t="shared" si="66"/>
        <v>4.3043952310961982E-49</v>
      </c>
      <c r="L145" s="13">
        <f t="shared" si="67"/>
        <v>-1.1074988496273593E+43</v>
      </c>
      <c r="M145" s="13">
        <f t="shared" si="68"/>
        <v>1.1074988496273437E+43</v>
      </c>
      <c r="N145" s="13">
        <f t="shared" si="69"/>
        <v>1.4549147190073829E+44</v>
      </c>
      <c r="O145" s="13">
        <f t="shared" si="70"/>
        <v>1.4549147190073623E+44</v>
      </c>
      <c r="P145" s="13">
        <f t="shared" si="71"/>
        <v>-4.0000430533719265E-67</v>
      </c>
      <c r="Q145" s="13">
        <f t="shared" si="72"/>
        <v>4.0000430533718705E-67</v>
      </c>
      <c r="R145" s="13">
        <f t="shared" si="73"/>
        <v>5.2548330113139311E-66</v>
      </c>
      <c r="S145" s="13">
        <f t="shared" si="74"/>
        <v>5.2548330113138562E-66</v>
      </c>
      <c r="T145" s="13">
        <f t="shared" si="75"/>
        <v>4.6382998418098608E-18</v>
      </c>
      <c r="U145" s="13">
        <f t="shared" si="76"/>
        <v>-2.0606049027301501E-47</v>
      </c>
      <c r="V145" s="13">
        <f t="shared" si="77"/>
        <v>-4.6173277033451583E-18</v>
      </c>
      <c r="W145" s="13">
        <f t="shared" si="78"/>
        <v>-4.4057950752924023E-19</v>
      </c>
      <c r="X145" s="53"/>
    </row>
    <row r="146" spans="1:24" hidden="1">
      <c r="A146" s="1">
        <v>127</v>
      </c>
      <c r="B146" s="13">
        <f t="shared" si="57"/>
        <v>0.11373097171824285</v>
      </c>
      <c r="C146" s="13">
        <f t="shared" si="58"/>
        <v>0.9935115832601169</v>
      </c>
      <c r="D146" s="13">
        <f t="shared" si="59"/>
        <v>2.3353879048062816E-47</v>
      </c>
      <c r="E146" s="13">
        <f t="shared" si="60"/>
        <v>4.2819439029463896E+46</v>
      </c>
      <c r="F146" s="13">
        <f t="shared" si="61"/>
        <v>-7.874015748031496E-3</v>
      </c>
      <c r="G146" s="13">
        <f t="shared" si="62"/>
        <v>2.0913853208870049E-50</v>
      </c>
      <c r="H146" s="13">
        <f t="shared" si="63"/>
        <v>1.8269566415989101E-49</v>
      </c>
      <c r="I146" s="13">
        <f t="shared" si="64"/>
        <v>7.874015748031496E-3</v>
      </c>
      <c r="J146" s="13">
        <f t="shared" si="65"/>
        <v>-2.0913853208869752E-50</v>
      </c>
      <c r="K146" s="13">
        <f t="shared" si="66"/>
        <v>1.8269566415988839E-49</v>
      </c>
      <c r="L146" s="13">
        <f t="shared" si="67"/>
        <v>-3.8345641017724812E+43</v>
      </c>
      <c r="M146" s="13">
        <f t="shared" si="68"/>
        <v>3.8345641017724272E+43</v>
      </c>
      <c r="N146" s="13">
        <f t="shared" si="69"/>
        <v>3.3497329657065598E+44</v>
      </c>
      <c r="O146" s="13">
        <f t="shared" si="70"/>
        <v>3.349732965706513E+44</v>
      </c>
      <c r="P146" s="13">
        <f t="shared" si="71"/>
        <v>-1.8743676141626216E-67</v>
      </c>
      <c r="Q146" s="13">
        <f t="shared" si="72"/>
        <v>1.8743676141625952E-67</v>
      </c>
      <c r="R146" s="13">
        <f t="shared" si="73"/>
        <v>1.6373780227356391E-66</v>
      </c>
      <c r="S146" s="13">
        <f t="shared" si="74"/>
        <v>1.6373780227356164E-66</v>
      </c>
      <c r="T146" s="13">
        <f t="shared" si="75"/>
        <v>3.4051226418807263E-18</v>
      </c>
      <c r="U146" s="13">
        <f t="shared" si="76"/>
        <v>-8.8154401978410062E-48</v>
      </c>
      <c r="V146" s="13">
        <f t="shared" si="77"/>
        <v>-3.3897263316010201E-18</v>
      </c>
      <c r="W146" s="13">
        <f t="shared" si="78"/>
        <v>-3.2344335377229265E-19</v>
      </c>
      <c r="X146" s="53"/>
    </row>
    <row r="147" spans="1:24" hidden="1">
      <c r="A147" s="1">
        <v>128</v>
      </c>
      <c r="B147" s="13">
        <f t="shared" si="57"/>
        <v>0.15139607577238057</v>
      </c>
      <c r="C147" s="13">
        <f t="shared" si="58"/>
        <v>0.988473180334562</v>
      </c>
      <c r="D147" s="13">
        <f t="shared" si="59"/>
        <v>1.0027224794501075E-47</v>
      </c>
      <c r="E147" s="13">
        <f t="shared" si="60"/>
        <v>9.9728491232030572E+46</v>
      </c>
      <c r="F147" s="13">
        <f t="shared" si="61"/>
        <v>-7.8125E-3</v>
      </c>
      <c r="G147" s="13">
        <f t="shared" si="62"/>
        <v>1.1860019412304515E-50</v>
      </c>
      <c r="H147" s="13">
        <f t="shared" si="63"/>
        <v>7.743470923867228E-50</v>
      </c>
      <c r="I147" s="13">
        <f t="shared" si="64"/>
        <v>7.8125E-3</v>
      </c>
      <c r="J147" s="13">
        <f t="shared" si="65"/>
        <v>-1.1860019412304346E-50</v>
      </c>
      <c r="K147" s="13">
        <f t="shared" si="66"/>
        <v>7.7434709238671179E-50</v>
      </c>
      <c r="L147" s="13">
        <f t="shared" si="67"/>
        <v>-1.1795704855648366E+44</v>
      </c>
      <c r="M147" s="13">
        <f t="shared" si="68"/>
        <v>1.1795704855648198E+44</v>
      </c>
      <c r="N147" s="13">
        <f t="shared" si="69"/>
        <v>7.7014796014136052E+44</v>
      </c>
      <c r="O147" s="13">
        <f t="shared" si="70"/>
        <v>7.7014796014134958E+44</v>
      </c>
      <c r="P147" s="13">
        <f t="shared" si="71"/>
        <v>-7.8033314580739238E-68</v>
      </c>
      <c r="Q147" s="13">
        <f t="shared" si="72"/>
        <v>7.8033314580738102E-68</v>
      </c>
      <c r="R147" s="13">
        <f t="shared" si="73"/>
        <v>5.0948373821550727E-67</v>
      </c>
      <c r="S147" s="13">
        <f t="shared" si="74"/>
        <v>5.0948373821550002E-67</v>
      </c>
      <c r="T147" s="13">
        <f t="shared" si="75"/>
        <v>2.4998082490769863E-18</v>
      </c>
      <c r="U147" s="13">
        <f t="shared" si="76"/>
        <v>7.9890005842908135E-35</v>
      </c>
      <c r="V147" s="13">
        <f t="shared" si="77"/>
        <v>-2.4885053306536721E-18</v>
      </c>
      <c r="W147" s="13">
        <f t="shared" si="78"/>
        <v>-2.3744999781344882E-19</v>
      </c>
      <c r="X147" s="53"/>
    </row>
    <row r="148" spans="1:24" hidden="1">
      <c r="A148" s="1">
        <v>129</v>
      </c>
      <c r="B148" s="13">
        <f t="shared" si="57"/>
        <v>0.18884255699436997</v>
      </c>
      <c r="C148" s="13">
        <f t="shared" si="58"/>
        <v>0.98200737709440256</v>
      </c>
      <c r="D148" s="13">
        <f t="shared" si="59"/>
        <v>4.3052906488268064E-48</v>
      </c>
      <c r="E148" s="13">
        <f t="shared" si="60"/>
        <v>2.322723554732595E+47</v>
      </c>
      <c r="F148" s="13">
        <f t="shared" si="61"/>
        <v>-7.7519379844961239E-3</v>
      </c>
      <c r="G148" s="13">
        <f t="shared" si="62"/>
        <v>6.302496858359723E-51</v>
      </c>
      <c r="H148" s="13">
        <f t="shared" si="63"/>
        <v>3.2773854090569541E-50</v>
      </c>
      <c r="I148" s="13">
        <f t="shared" si="64"/>
        <v>7.7519379844961239E-3</v>
      </c>
      <c r="J148" s="13">
        <f t="shared" si="65"/>
        <v>-6.3024968583596328E-51</v>
      </c>
      <c r="K148" s="13">
        <f t="shared" si="66"/>
        <v>3.2773854090569071E-50</v>
      </c>
      <c r="L148" s="13">
        <f t="shared" si="67"/>
        <v>-3.4002252346260616E+44</v>
      </c>
      <c r="M148" s="13">
        <f t="shared" si="68"/>
        <v>3.4002252346260136E+44</v>
      </c>
      <c r="N148" s="13">
        <f t="shared" si="69"/>
        <v>1.7681640819367248E+45</v>
      </c>
      <c r="O148" s="13">
        <f t="shared" si="70"/>
        <v>1.7681640819367001E+45</v>
      </c>
      <c r="P148" s="13">
        <f t="shared" si="71"/>
        <v>-3.0442564227652668E-68</v>
      </c>
      <c r="Q148" s="13">
        <f t="shared" si="72"/>
        <v>3.0442564227652236E-68</v>
      </c>
      <c r="R148" s="13">
        <f t="shared" si="73"/>
        <v>1.5830553835445231E-67</v>
      </c>
      <c r="S148" s="13">
        <f t="shared" si="74"/>
        <v>1.5830553835445007E-67</v>
      </c>
      <c r="T148" s="13">
        <f t="shared" si="75"/>
        <v>1.8351883145982264E-18</v>
      </c>
      <c r="U148" s="13">
        <f t="shared" si="76"/>
        <v>-1.6063096496043576E-48</v>
      </c>
      <c r="V148" s="13">
        <f t="shared" si="77"/>
        <v>-1.8268904846270746E-18</v>
      </c>
      <c r="W148" s="13">
        <f t="shared" si="78"/>
        <v>-1.7431955488966596E-19</v>
      </c>
      <c r="X148" s="53"/>
    </row>
    <row r="149" spans="1:24" hidden="1">
      <c r="A149" s="1">
        <v>130</v>
      </c>
      <c r="B149" s="13">
        <f t="shared" si="57"/>
        <v>0.22601634095898671</v>
      </c>
      <c r="C149" s="13">
        <f t="shared" si="58"/>
        <v>0.97412351045414725</v>
      </c>
      <c r="D149" s="13">
        <f t="shared" si="59"/>
        <v>1.8485201988331225E-48</v>
      </c>
      <c r="E149" s="13">
        <f t="shared" si="60"/>
        <v>5.4097326100696633E+47</v>
      </c>
      <c r="F149" s="13">
        <f t="shared" si="61"/>
        <v>-7.6923076923076927E-3</v>
      </c>
      <c r="G149" s="13">
        <f t="shared" si="62"/>
        <v>3.2138136271464689E-51</v>
      </c>
      <c r="H149" s="13">
        <f t="shared" si="63"/>
        <v>1.3851438347943996E-50</v>
      </c>
      <c r="I149" s="13">
        <f t="shared" si="64"/>
        <v>7.6923076923076927E-3</v>
      </c>
      <c r="J149" s="13">
        <f t="shared" si="65"/>
        <v>-3.2138136271464232E-51</v>
      </c>
      <c r="K149" s="13">
        <f t="shared" si="66"/>
        <v>1.3851438347943801E-50</v>
      </c>
      <c r="L149" s="13">
        <f t="shared" si="67"/>
        <v>-9.4052920776497815E+44</v>
      </c>
      <c r="M149" s="13">
        <f t="shared" si="68"/>
        <v>9.4052920776496484E+44</v>
      </c>
      <c r="N149" s="13">
        <f t="shared" si="69"/>
        <v>4.0536520928764711E+45</v>
      </c>
      <c r="O149" s="13">
        <f t="shared" si="70"/>
        <v>4.0536520928764128E+45</v>
      </c>
      <c r="P149" s="13">
        <f t="shared" si="71"/>
        <v>-1.1396282843223352E-68</v>
      </c>
      <c r="Q149" s="13">
        <f t="shared" si="72"/>
        <v>1.1396282843223188E-68</v>
      </c>
      <c r="R149" s="13">
        <f t="shared" si="73"/>
        <v>4.9117630177826739E-68</v>
      </c>
      <c r="S149" s="13">
        <f t="shared" si="74"/>
        <v>4.9117630177826015E-68</v>
      </c>
      <c r="T149" s="13">
        <f t="shared" si="75"/>
        <v>1.3472697961058942E-18</v>
      </c>
      <c r="U149" s="13">
        <f t="shared" si="76"/>
        <v>-5.5016429192281947E-35</v>
      </c>
      <c r="V149" s="13">
        <f t="shared" si="77"/>
        <v>-1.3411780966304633E-18</v>
      </c>
      <c r="W149" s="13">
        <f t="shared" si="78"/>
        <v>-1.2797349967046123E-19</v>
      </c>
      <c r="X149" s="53"/>
    </row>
    <row r="150" spans="1:24" hidden="1">
      <c r="A150" s="1">
        <v>131</v>
      </c>
      <c r="B150" s="13">
        <f t="shared" si="57"/>
        <v>0.2628637470282697</v>
      </c>
      <c r="C150" s="13">
        <f t="shared" si="58"/>
        <v>0.96483296507647265</v>
      </c>
      <c r="D150" s="13">
        <f t="shared" si="59"/>
        <v>7.9368089270006358E-49</v>
      </c>
      <c r="E150" s="13">
        <f t="shared" si="60"/>
        <v>1.2599522165615565E+48</v>
      </c>
      <c r="F150" s="13">
        <f t="shared" si="61"/>
        <v>-7.6335877862595417E-3</v>
      </c>
      <c r="G150" s="13">
        <f t="shared" si="62"/>
        <v>1.5925949114494715E-51</v>
      </c>
      <c r="H150" s="13">
        <f t="shared" si="63"/>
        <v>5.8455686185369767E-51</v>
      </c>
      <c r="I150" s="13">
        <f t="shared" si="64"/>
        <v>7.6335877862595417E-3</v>
      </c>
      <c r="J150" s="13">
        <f t="shared" si="65"/>
        <v>-1.5925949114494487E-51</v>
      </c>
      <c r="K150" s="13">
        <f t="shared" si="66"/>
        <v>5.8455686185368937E-51</v>
      </c>
      <c r="L150" s="13">
        <f t="shared" si="67"/>
        <v>-2.5282119139080103E+45</v>
      </c>
      <c r="M150" s="13">
        <f t="shared" si="68"/>
        <v>2.5282119139079748E+45</v>
      </c>
      <c r="N150" s="13">
        <f t="shared" si="69"/>
        <v>9.2797208622883804E+45</v>
      </c>
      <c r="O150" s="13">
        <f t="shared" si="70"/>
        <v>9.2797208622882486E+45</v>
      </c>
      <c r="P150" s="13">
        <f t="shared" si="71"/>
        <v>-4.1459283625871739E-69</v>
      </c>
      <c r="Q150" s="13">
        <f t="shared" si="72"/>
        <v>4.1459283625871153E-69</v>
      </c>
      <c r="R150" s="13">
        <f t="shared" si="73"/>
        <v>1.5217497278692579E-68</v>
      </c>
      <c r="S150" s="13">
        <f t="shared" si="74"/>
        <v>1.5217497278692361E-68</v>
      </c>
      <c r="T150" s="13">
        <f t="shared" si="75"/>
        <v>9.8907337686304554E-19</v>
      </c>
      <c r="U150" s="13">
        <f t="shared" si="76"/>
        <v>-3.2280379124400278E-35</v>
      </c>
      <c r="V150" s="13">
        <f t="shared" si="77"/>
        <v>-9.8460126757326999E-19</v>
      </c>
      <c r="W150" s="13">
        <f t="shared" si="78"/>
        <v>-9.3949394422627011E-20</v>
      </c>
      <c r="X150" s="53"/>
    </row>
    <row r="151" spans="1:24" hidden="1">
      <c r="A151" s="1">
        <v>132</v>
      </c>
      <c r="B151" s="13">
        <f t="shared" si="57"/>
        <v>0.29933156586881421</v>
      </c>
      <c r="C151" s="13">
        <f t="shared" si="58"/>
        <v>0.95414915693225011</v>
      </c>
      <c r="D151" s="13">
        <f t="shared" si="59"/>
        <v>3.4077493977875028E-49</v>
      </c>
      <c r="E151" s="13">
        <f t="shared" si="60"/>
        <v>2.9344880836873004E+48</v>
      </c>
      <c r="F151" s="13">
        <f t="shared" si="61"/>
        <v>-7.575757575757576E-3</v>
      </c>
      <c r="G151" s="13">
        <f t="shared" si="62"/>
        <v>7.7276285100624376E-52</v>
      </c>
      <c r="H151" s="13">
        <f t="shared" si="63"/>
        <v>2.4632584961631279E-51</v>
      </c>
      <c r="I151" s="13">
        <f t="shared" si="64"/>
        <v>7.575757575757576E-3</v>
      </c>
      <c r="J151" s="13">
        <f t="shared" si="65"/>
        <v>-7.7276285100623278E-52</v>
      </c>
      <c r="K151" s="13">
        <f t="shared" si="66"/>
        <v>2.4632584961630928E-51</v>
      </c>
      <c r="L151" s="13">
        <f t="shared" si="67"/>
        <v>-6.6544311599508169E+45</v>
      </c>
      <c r="M151" s="13">
        <f t="shared" si="68"/>
        <v>6.6544311599507218E+45</v>
      </c>
      <c r="N151" s="13">
        <f t="shared" si="69"/>
        <v>2.1211661599075843E+46</v>
      </c>
      <c r="O151" s="13">
        <f t="shared" si="70"/>
        <v>2.1211661599075541E+46</v>
      </c>
      <c r="P151" s="13">
        <f t="shared" si="71"/>
        <v>-1.47685087406006E-69</v>
      </c>
      <c r="Q151" s="13">
        <f t="shared" si="72"/>
        <v>1.4768508740600386E-69</v>
      </c>
      <c r="R151" s="13">
        <f t="shared" si="73"/>
        <v>4.7076091434226969E-69</v>
      </c>
      <c r="S151" s="13">
        <f t="shared" si="74"/>
        <v>4.707609143422629E-69</v>
      </c>
      <c r="T151" s="13">
        <f t="shared" si="75"/>
        <v>7.2611005430893629E-19</v>
      </c>
      <c r="U151" s="13">
        <f t="shared" si="76"/>
        <v>-1.2353669054449559E-49</v>
      </c>
      <c r="V151" s="13">
        <f t="shared" si="77"/>
        <v>-7.2282693740857703E-19</v>
      </c>
      <c r="W151" s="13">
        <f t="shared" si="78"/>
        <v>-6.8971222441417834E-20</v>
      </c>
      <c r="X151" s="53"/>
    </row>
    <row r="152" spans="1:24" hidden="1">
      <c r="A152" s="1">
        <v>133</v>
      </c>
      <c r="B152" s="13">
        <f t="shared" si="57"/>
        <v>0.33536713628846737</v>
      </c>
      <c r="C152" s="13">
        <f t="shared" si="58"/>
        <v>0.94208751392727441</v>
      </c>
      <c r="D152" s="13">
        <f t="shared" si="59"/>
        <v>1.4631517609823087E-49</v>
      </c>
      <c r="E152" s="13">
        <f t="shared" si="60"/>
        <v>6.8345610254990578E+48</v>
      </c>
      <c r="F152" s="13">
        <f t="shared" si="61"/>
        <v>-7.5187969924812026E-3</v>
      </c>
      <c r="G152" s="13">
        <f t="shared" si="62"/>
        <v>3.6894211732034954E-52</v>
      </c>
      <c r="H152" s="13">
        <f t="shared" si="63"/>
        <v>1.0364037631595012E-51</v>
      </c>
      <c r="I152" s="13">
        <f t="shared" si="64"/>
        <v>7.5187969924812026E-3</v>
      </c>
      <c r="J152" s="13">
        <f t="shared" si="65"/>
        <v>-3.6894211732034428E-52</v>
      </c>
      <c r="K152" s="13">
        <f t="shared" si="66"/>
        <v>1.0364037631594865E-51</v>
      </c>
      <c r="L152" s="13">
        <f t="shared" si="67"/>
        <v>-1.7233738036920464E+46</v>
      </c>
      <c r="M152" s="13">
        <f t="shared" si="68"/>
        <v>1.723373803692022E+46</v>
      </c>
      <c r="N152" s="13">
        <f t="shared" si="69"/>
        <v>4.8411688761629628E+46</v>
      </c>
      <c r="O152" s="13">
        <f t="shared" si="70"/>
        <v>4.8411688761628938E+46</v>
      </c>
      <c r="P152" s="13">
        <f t="shared" si="71"/>
        <v>-5.1763374720257566E-70</v>
      </c>
      <c r="Q152" s="13">
        <f t="shared" si="72"/>
        <v>5.1763374720256839E-70</v>
      </c>
      <c r="R152" s="13">
        <f t="shared" si="73"/>
        <v>1.4540968307862888E-69</v>
      </c>
      <c r="S152" s="13">
        <f t="shared" si="74"/>
        <v>1.4540968307862682E-69</v>
      </c>
      <c r="T152" s="13">
        <f t="shared" si="75"/>
        <v>5.3306036063850225E-19</v>
      </c>
      <c r="U152" s="13">
        <f t="shared" si="76"/>
        <v>-5.2371216780125452E-50</v>
      </c>
      <c r="V152" s="13">
        <f t="shared" si="77"/>
        <v>-5.3065012066380656E-19</v>
      </c>
      <c r="W152" s="13">
        <f t="shared" si="78"/>
        <v>-5.0633956230356617E-20</v>
      </c>
      <c r="X152" s="53"/>
    </row>
    <row r="153" spans="1:24" hidden="1">
      <c r="A153" s="1">
        <v>134</v>
      </c>
      <c r="B153" s="13">
        <f t="shared" si="57"/>
        <v>0.37091842128149582</v>
      </c>
      <c r="C153" s="13">
        <f t="shared" si="58"/>
        <v>0.92866545362366248</v>
      </c>
      <c r="D153" s="13">
        <f t="shared" si="59"/>
        <v>6.2821904599427527E-50</v>
      </c>
      <c r="E153" s="13">
        <f t="shared" si="60"/>
        <v>1.5918014685742473E+49</v>
      </c>
      <c r="F153" s="13">
        <f t="shared" si="61"/>
        <v>-7.462686567164179E-3</v>
      </c>
      <c r="G153" s="13">
        <f t="shared" si="62"/>
        <v>1.7389404235758508E-52</v>
      </c>
      <c r="H153" s="13">
        <f t="shared" si="63"/>
        <v>4.3537710845022247E-52</v>
      </c>
      <c r="I153" s="13">
        <f t="shared" si="64"/>
        <v>7.462686567164179E-3</v>
      </c>
      <c r="J153" s="13">
        <f t="shared" si="65"/>
        <v>-1.7389404235758259E-52</v>
      </c>
      <c r="K153" s="13">
        <f t="shared" si="66"/>
        <v>4.3537710845021632E-52</v>
      </c>
      <c r="L153" s="13">
        <f t="shared" si="67"/>
        <v>-4.4061827441577219E+46</v>
      </c>
      <c r="M153" s="13">
        <f t="shared" si="68"/>
        <v>4.4061827441576601E+46</v>
      </c>
      <c r="N153" s="13">
        <f t="shared" si="69"/>
        <v>1.1031724126062212E+47</v>
      </c>
      <c r="O153" s="13">
        <f t="shared" si="70"/>
        <v>1.1031724126062056E+47</v>
      </c>
      <c r="P153" s="13">
        <f t="shared" si="71"/>
        <v>-1.7911130093479364E-70</v>
      </c>
      <c r="Q153" s="13">
        <f t="shared" si="72"/>
        <v>1.7911130093479106E-70</v>
      </c>
      <c r="R153" s="13">
        <f t="shared" si="73"/>
        <v>4.4843951658443143E-70</v>
      </c>
      <c r="S153" s="13">
        <f t="shared" si="74"/>
        <v>4.4843951658442494E-70</v>
      </c>
      <c r="T153" s="13">
        <f t="shared" si="75"/>
        <v>3.9133647357971427E-19</v>
      </c>
      <c r="U153" s="13">
        <f t="shared" si="76"/>
        <v>-2.2165750025072197E-50</v>
      </c>
      <c r="V153" s="13">
        <f t="shared" si="77"/>
        <v>-3.8956704016874275E-19</v>
      </c>
      <c r="W153" s="13">
        <f t="shared" si="78"/>
        <v>-3.7171989023612567E-20</v>
      </c>
      <c r="X153" s="53"/>
    </row>
    <row r="154" spans="1:24" hidden="1">
      <c r="A154" s="1">
        <v>135</v>
      </c>
      <c r="B154" s="13">
        <f t="shared" si="57"/>
        <v>0.40593408317238666</v>
      </c>
      <c r="C154" s="13">
        <f t="shared" si="58"/>
        <v>0.91390235808810227</v>
      </c>
      <c r="D154" s="13">
        <f t="shared" si="59"/>
        <v>2.6973221799288753E-50</v>
      </c>
      <c r="E154" s="13">
        <f t="shared" si="60"/>
        <v>3.707380628985035E+49</v>
      </c>
      <c r="F154" s="13">
        <f t="shared" si="61"/>
        <v>-7.4074074074074077E-3</v>
      </c>
      <c r="G154" s="13">
        <f t="shared" si="62"/>
        <v>8.1106296750368249E-53</v>
      </c>
      <c r="H154" s="13">
        <f t="shared" si="63"/>
        <v>1.8259919264891405E-52</v>
      </c>
      <c r="I154" s="13">
        <f t="shared" si="64"/>
        <v>7.4074074074074077E-3</v>
      </c>
      <c r="J154" s="13">
        <f t="shared" si="65"/>
        <v>-8.110629675036709E-53</v>
      </c>
      <c r="K154" s="13">
        <f t="shared" si="66"/>
        <v>1.8259919264891146E-52</v>
      </c>
      <c r="L154" s="13">
        <f t="shared" si="67"/>
        <v>-1.1147793752578724E+47</v>
      </c>
      <c r="M154" s="13">
        <f t="shared" si="68"/>
        <v>1.1147793752578565E+47</v>
      </c>
      <c r="N154" s="13">
        <f t="shared" si="69"/>
        <v>2.5097658512293509E+47</v>
      </c>
      <c r="O154" s="13">
        <f t="shared" si="70"/>
        <v>2.5097658512293152E+47</v>
      </c>
      <c r="P154" s="13">
        <f t="shared" si="71"/>
        <v>-6.1329128843630926E-71</v>
      </c>
      <c r="Q154" s="13">
        <f t="shared" si="72"/>
        <v>6.132912884363005E-71</v>
      </c>
      <c r="R154" s="13">
        <f t="shared" si="73"/>
        <v>1.3807373608951502E-70</v>
      </c>
      <c r="S154" s="13">
        <f t="shared" si="74"/>
        <v>1.3807373608951304E-70</v>
      </c>
      <c r="T154" s="13">
        <f t="shared" si="75"/>
        <v>2.8729248479548962E-19</v>
      </c>
      <c r="U154" s="13">
        <f t="shared" si="76"/>
        <v>-9.3657953442067516E-51</v>
      </c>
      <c r="V154" s="13">
        <f t="shared" si="77"/>
        <v>-2.8599348775422709E-19</v>
      </c>
      <c r="W154" s="13">
        <f t="shared" si="78"/>
        <v>-2.7289133041183261E-20</v>
      </c>
      <c r="X154" s="53"/>
    </row>
    <row r="155" spans="1:24" hidden="1">
      <c r="A155" s="1">
        <v>136</v>
      </c>
      <c r="B155" s="13">
        <f t="shared" si="57"/>
        <v>0.4403635577497958</v>
      </c>
      <c r="C155" s="13">
        <f t="shared" si="58"/>
        <v>0.89781954590326352</v>
      </c>
      <c r="D155" s="13">
        <f t="shared" si="59"/>
        <v>1.1581226307491897E-50</v>
      </c>
      <c r="E155" s="13">
        <f t="shared" si="60"/>
        <v>8.6346641836460768E+49</v>
      </c>
      <c r="F155" s="13">
        <f t="shared" si="61"/>
        <v>-7.3529411764705881E-3</v>
      </c>
      <c r="G155" s="13">
        <f t="shared" si="62"/>
        <v>3.7499632499063697E-53</v>
      </c>
      <c r="H155" s="13">
        <f t="shared" si="63"/>
        <v>7.6454789297024302E-53</v>
      </c>
      <c r="I155" s="13">
        <f t="shared" si="64"/>
        <v>7.3529411764705881E-3</v>
      </c>
      <c r="J155" s="13">
        <f t="shared" si="65"/>
        <v>-3.7499632499063159E-53</v>
      </c>
      <c r="K155" s="13">
        <f t="shared" si="66"/>
        <v>7.6454789297023208E-53</v>
      </c>
      <c r="L155" s="13">
        <f t="shared" si="67"/>
        <v>-2.7958760587391001E+47</v>
      </c>
      <c r="M155" s="13">
        <f t="shared" si="68"/>
        <v>2.7958760587390608E+47</v>
      </c>
      <c r="N155" s="13">
        <f t="shared" si="69"/>
        <v>5.7002722620502968E+47</v>
      </c>
      <c r="O155" s="13">
        <f t="shared" si="70"/>
        <v>5.7002722620502165E+47</v>
      </c>
      <c r="P155" s="13">
        <f t="shared" si="71"/>
        <v>-2.0816761833465732E-71</v>
      </c>
      <c r="Q155" s="13">
        <f t="shared" si="72"/>
        <v>2.0816761833465439E-71</v>
      </c>
      <c r="R155" s="13">
        <f t="shared" si="73"/>
        <v>4.2441512989859253E-71</v>
      </c>
      <c r="S155" s="13">
        <f t="shared" si="74"/>
        <v>4.2441512989858642E-71</v>
      </c>
      <c r="T155" s="13">
        <f t="shared" si="75"/>
        <v>2.109105013007355E-19</v>
      </c>
      <c r="U155" s="13">
        <f t="shared" si="76"/>
        <v>-1.794269383948066E-35</v>
      </c>
      <c r="V155" s="13">
        <f t="shared" si="77"/>
        <v>-2.0995686648026368E-19</v>
      </c>
      <c r="W155" s="13">
        <f t="shared" si="78"/>
        <v>-2.0033815830147956E-20</v>
      </c>
      <c r="X155" s="53"/>
    </row>
    <row r="156" spans="1:24" hidden="1">
      <c r="A156" s="1">
        <v>137</v>
      </c>
      <c r="B156" s="13">
        <f t="shared" si="57"/>
        <v>0.47415712728357096</v>
      </c>
      <c r="C156" s="13">
        <f t="shared" si="58"/>
        <v>0.88044024138279342</v>
      </c>
      <c r="D156" s="13">
        <f t="shared" si="59"/>
        <v>4.9725169571280946E-51</v>
      </c>
      <c r="E156" s="13">
        <f t="shared" si="60"/>
        <v>2.0110539765309431E+50</v>
      </c>
      <c r="F156" s="13">
        <f t="shared" si="61"/>
        <v>-7.2992700729927005E-3</v>
      </c>
      <c r="G156" s="13">
        <f t="shared" si="62"/>
        <v>1.720988580847227E-53</v>
      </c>
      <c r="H156" s="13">
        <f t="shared" si="63"/>
        <v>3.1956233795721843E-53</v>
      </c>
      <c r="I156" s="13">
        <f t="shared" si="64"/>
        <v>7.2992700729927005E-3</v>
      </c>
      <c r="J156" s="13">
        <f t="shared" si="65"/>
        <v>-1.7209885808472024E-53</v>
      </c>
      <c r="K156" s="13">
        <f t="shared" si="66"/>
        <v>3.1956233795721389E-53</v>
      </c>
      <c r="L156" s="13">
        <f t="shared" si="67"/>
        <v>-6.9602596811980091E+47</v>
      </c>
      <c r="M156" s="13">
        <f t="shared" si="68"/>
        <v>6.9602596811979109E+47</v>
      </c>
      <c r="N156" s="13">
        <f t="shared" si="69"/>
        <v>1.2924181376136896E+48</v>
      </c>
      <c r="O156" s="13">
        <f t="shared" si="70"/>
        <v>1.2924181376136713E+48</v>
      </c>
      <c r="P156" s="13">
        <f t="shared" si="71"/>
        <v>-7.0135530919019771E-72</v>
      </c>
      <c r="Q156" s="13">
        <f t="shared" si="72"/>
        <v>7.0135530919018775E-72</v>
      </c>
      <c r="R156" s="13">
        <f t="shared" si="73"/>
        <v>1.3023139423341894E-71</v>
      </c>
      <c r="S156" s="13">
        <f t="shared" si="74"/>
        <v>1.3023139423341707E-71</v>
      </c>
      <c r="T156" s="13">
        <f t="shared" si="75"/>
        <v>1.5483607094907802E-19</v>
      </c>
      <c r="U156" s="13">
        <f t="shared" si="76"/>
        <v>-2.1048327147228294E-35</v>
      </c>
      <c r="V156" s="13">
        <f t="shared" si="77"/>
        <v>-1.5413597746007937E-19</v>
      </c>
      <c r="W156" s="13">
        <f t="shared" si="78"/>
        <v>-1.4707457950775503E-20</v>
      </c>
      <c r="X156" s="53"/>
    </row>
    <row r="157" spans="1:24" hidden="1">
      <c r="A157" s="1">
        <v>138</v>
      </c>
      <c r="B157" s="13">
        <f t="shared" si="57"/>
        <v>0.50726599231941705</v>
      </c>
      <c r="C157" s="13">
        <f t="shared" si="58"/>
        <v>0.8617895410343509</v>
      </c>
      <c r="D157" s="13">
        <f t="shared" si="59"/>
        <v>2.1350005804593631E-51</v>
      </c>
      <c r="E157" s="13">
        <f t="shared" si="60"/>
        <v>4.683839475981977E+50</v>
      </c>
      <c r="F157" s="13">
        <f t="shared" si="61"/>
        <v>-7.246376811594203E-3</v>
      </c>
      <c r="G157" s="13">
        <f t="shared" si="62"/>
        <v>7.8479216525307992E-54</v>
      </c>
      <c r="H157" s="13">
        <f t="shared" si="63"/>
        <v>1.3332762103928604E-53</v>
      </c>
      <c r="I157" s="13">
        <f t="shared" si="64"/>
        <v>7.246376811594203E-3</v>
      </c>
      <c r="J157" s="13">
        <f t="shared" si="65"/>
        <v>-7.8479216525306868E-54</v>
      </c>
      <c r="K157" s="13">
        <f t="shared" si="66"/>
        <v>1.3332762103928414E-53</v>
      </c>
      <c r="L157" s="13">
        <f t="shared" si="67"/>
        <v>-1.7217046953977463E+48</v>
      </c>
      <c r="M157" s="13">
        <f t="shared" si="68"/>
        <v>1.721704695397722E+48</v>
      </c>
      <c r="N157" s="13">
        <f t="shared" si="69"/>
        <v>2.9249883132501014E+48</v>
      </c>
      <c r="O157" s="13">
        <f t="shared" si="70"/>
        <v>2.9249883132500598E+48</v>
      </c>
      <c r="P157" s="13">
        <f t="shared" si="71"/>
        <v>-2.3479492054716337E-72</v>
      </c>
      <c r="Q157" s="13">
        <f t="shared" si="72"/>
        <v>2.3479492054716005E-72</v>
      </c>
      <c r="R157" s="13">
        <f t="shared" si="73"/>
        <v>3.9889093666686061E-72</v>
      </c>
      <c r="S157" s="13">
        <f t="shared" si="74"/>
        <v>3.9889093666685498E-72</v>
      </c>
      <c r="T157" s="13">
        <f t="shared" si="75"/>
        <v>1.136700577690153E-19</v>
      </c>
      <c r="U157" s="13">
        <f t="shared" si="76"/>
        <v>-6.1725468204748702E-36</v>
      </c>
      <c r="V157" s="13">
        <f t="shared" si="77"/>
        <v>-1.131560969919793E-19</v>
      </c>
      <c r="W157" s="13">
        <f t="shared" si="78"/>
        <v>-1.0797210137486837E-20</v>
      </c>
      <c r="X157" s="53"/>
    </row>
    <row r="158" spans="1:24" hidden="1">
      <c r="A158" s="1">
        <v>139</v>
      </c>
      <c r="B158" s="13">
        <f t="shared" si="57"/>
        <v>0.53964234214753726</v>
      </c>
      <c r="C158" s="13">
        <f t="shared" si="58"/>
        <v>0.8418943773191031</v>
      </c>
      <c r="D158" s="13">
        <f t="shared" si="59"/>
        <v>9.1668414966943565E-52</v>
      </c>
      <c r="E158" s="13">
        <f t="shared" si="60"/>
        <v>1.0908882850877358E+51</v>
      </c>
      <c r="F158" s="13">
        <f t="shared" si="61"/>
        <v>-7.1942446043165471E-3</v>
      </c>
      <c r="G158" s="13">
        <f t="shared" si="62"/>
        <v>3.5588602988283299E-54</v>
      </c>
      <c r="H158" s="13">
        <f t="shared" si="63"/>
        <v>5.5521671322607279E-54</v>
      </c>
      <c r="I158" s="13">
        <f t="shared" si="64"/>
        <v>7.1942446043165471E-3</v>
      </c>
      <c r="J158" s="13">
        <f t="shared" si="65"/>
        <v>-3.5588602988282795E-54</v>
      </c>
      <c r="K158" s="13">
        <f t="shared" si="66"/>
        <v>5.5521671322606491E-54</v>
      </c>
      <c r="L158" s="13">
        <f t="shared" si="67"/>
        <v>-4.2351763250796009E+48</v>
      </c>
      <c r="M158" s="13">
        <f t="shared" si="68"/>
        <v>4.2351763250795406E+48</v>
      </c>
      <c r="N158" s="13">
        <f t="shared" si="69"/>
        <v>6.6072857086234309E+48</v>
      </c>
      <c r="O158" s="13">
        <f t="shared" si="70"/>
        <v>6.6072857086233361E+48</v>
      </c>
      <c r="P158" s="13">
        <f t="shared" si="71"/>
        <v>-7.8166185205538896E-73</v>
      </c>
      <c r="Q158" s="13">
        <f t="shared" si="72"/>
        <v>7.816618520553779E-73</v>
      </c>
      <c r="R158" s="13">
        <f t="shared" si="73"/>
        <v>1.219468278918617E-72</v>
      </c>
      <c r="S158" s="13">
        <f t="shared" si="74"/>
        <v>1.2194682789185997E-72</v>
      </c>
      <c r="T158" s="13">
        <f t="shared" si="75"/>
        <v>8.3448785247601491E-20</v>
      </c>
      <c r="U158" s="13">
        <f t="shared" si="76"/>
        <v>7.2401637121646659E-36</v>
      </c>
      <c r="V158" s="13">
        <f t="shared" si="77"/>
        <v>-8.3071470382540714E-20</v>
      </c>
      <c r="W158" s="13">
        <f t="shared" si="78"/>
        <v>-7.9265735209467693E-21</v>
      </c>
      <c r="X158" s="53"/>
    </row>
    <row r="159" spans="1:24" hidden="1">
      <c r="A159" s="1">
        <v>140</v>
      </c>
      <c r="B159" s="13">
        <f t="shared" si="57"/>
        <v>0.57123942384347048</v>
      </c>
      <c r="C159" s="13">
        <f t="shared" si="58"/>
        <v>0.82078347976002775</v>
      </c>
      <c r="D159" s="13">
        <f t="shared" si="59"/>
        <v>3.9358763550049088E-52</v>
      </c>
      <c r="E159" s="13">
        <f t="shared" si="60"/>
        <v>2.540730220674711E+51</v>
      </c>
      <c r="F159" s="13">
        <f t="shared" si="61"/>
        <v>-7.1428571428571426E-3</v>
      </c>
      <c r="G159" s="13">
        <f t="shared" si="62"/>
        <v>1.605948386680102E-54</v>
      </c>
      <c r="H159" s="13">
        <f t="shared" si="63"/>
        <v>2.3075016361186738E-54</v>
      </c>
      <c r="I159" s="13">
        <f t="shared" si="64"/>
        <v>7.1428571428571426E-3</v>
      </c>
      <c r="J159" s="13">
        <f t="shared" si="65"/>
        <v>-1.6059483866800792E-54</v>
      </c>
      <c r="K159" s="13">
        <f t="shared" si="66"/>
        <v>2.3075016361186411E-54</v>
      </c>
      <c r="L159" s="13">
        <f t="shared" si="67"/>
        <v>-1.0366894767142401E+49</v>
      </c>
      <c r="M159" s="13">
        <f t="shared" si="68"/>
        <v>1.0366894767142253E+49</v>
      </c>
      <c r="N159" s="13">
        <f t="shared" si="69"/>
        <v>1.4895638511834873E+49</v>
      </c>
      <c r="O159" s="13">
        <f t="shared" si="70"/>
        <v>1.489563851183466E+49</v>
      </c>
      <c r="P159" s="13">
        <f t="shared" si="71"/>
        <v>-2.5894855913203588E-73</v>
      </c>
      <c r="Q159" s="13">
        <f t="shared" si="72"/>
        <v>2.5894855913203211E-73</v>
      </c>
      <c r="R159" s="13">
        <f t="shared" si="73"/>
        <v>3.7206938206960583E-73</v>
      </c>
      <c r="S159" s="13">
        <f t="shared" si="74"/>
        <v>3.7206938206960043E-73</v>
      </c>
      <c r="T159" s="13">
        <f t="shared" si="75"/>
        <v>6.1262393069691157E-20</v>
      </c>
      <c r="U159" s="13">
        <f t="shared" si="76"/>
        <v>-1.2273886287964728E-52</v>
      </c>
      <c r="V159" s="13">
        <f t="shared" si="77"/>
        <v>-6.0985394291269091E-20</v>
      </c>
      <c r="W159" s="13">
        <f t="shared" si="78"/>
        <v>-5.8191483710064383E-21</v>
      </c>
      <c r="X159" s="53"/>
    </row>
    <row r="160" spans="1:24" hidden="1">
      <c r="A160" s="1">
        <v>141</v>
      </c>
      <c r="B160" s="13">
        <f t="shared" si="57"/>
        <v>0.60201160978145118</v>
      </c>
      <c r="C160" s="13">
        <f t="shared" si="58"/>
        <v>0.79848733345516876</v>
      </c>
      <c r="D160" s="13">
        <f t="shared" si="59"/>
        <v>1.6899084256527381E-52</v>
      </c>
      <c r="E160" s="13">
        <f t="shared" si="60"/>
        <v>5.9174804079324212E+51</v>
      </c>
      <c r="F160" s="13">
        <f t="shared" si="61"/>
        <v>-7.0921985815602835E-3</v>
      </c>
      <c r="G160" s="13">
        <f t="shared" si="62"/>
        <v>7.2152091610669687E-55</v>
      </c>
      <c r="H160" s="13">
        <f t="shared" si="63"/>
        <v>9.5700033516516114E-55</v>
      </c>
      <c r="I160" s="13">
        <f t="shared" si="64"/>
        <v>7.0921985815602835E-3</v>
      </c>
      <c r="J160" s="13">
        <f t="shared" si="65"/>
        <v>-7.2152091610668659E-55</v>
      </c>
      <c r="K160" s="13">
        <f t="shared" si="66"/>
        <v>9.5700033516514752E-55</v>
      </c>
      <c r="L160" s="13">
        <f t="shared" si="67"/>
        <v>-2.5265190824323723E+49</v>
      </c>
      <c r="M160" s="13">
        <f t="shared" si="68"/>
        <v>2.5265190824323365E+49</v>
      </c>
      <c r="N160" s="13">
        <f t="shared" si="69"/>
        <v>3.3510873416334965E+49</v>
      </c>
      <c r="O160" s="13">
        <f t="shared" si="70"/>
        <v>3.3510873416334488E+49</v>
      </c>
      <c r="P160" s="13">
        <f t="shared" si="71"/>
        <v>-8.5409224602590466E-74</v>
      </c>
      <c r="Q160" s="13">
        <f t="shared" si="72"/>
        <v>8.5409224602589241E-74</v>
      </c>
      <c r="R160" s="13">
        <f t="shared" si="73"/>
        <v>1.132838352239654E-73</v>
      </c>
      <c r="S160" s="13">
        <f t="shared" si="74"/>
        <v>1.1328383522396377E-73</v>
      </c>
      <c r="T160" s="13">
        <f t="shared" si="75"/>
        <v>4.4974660727410908E-20</v>
      </c>
      <c r="U160" s="13">
        <f t="shared" si="76"/>
        <v>4.9798844134354684E-36</v>
      </c>
      <c r="V160" s="13">
        <f t="shared" si="77"/>
        <v>-4.4771307161590067E-20</v>
      </c>
      <c r="W160" s="13">
        <f t="shared" si="78"/>
        <v>-4.2720209021341798E-21</v>
      </c>
      <c r="X160" s="53"/>
    </row>
    <row r="161" spans="1:24" hidden="1">
      <c r="A161" s="1">
        <v>142</v>
      </c>
      <c r="B161" s="13">
        <f t="shared" si="57"/>
        <v>0.63191446352277314</v>
      </c>
      <c r="C161" s="13">
        <f t="shared" si="58"/>
        <v>0.77503813505576991</v>
      </c>
      <c r="D161" s="13">
        <f t="shared" si="59"/>
        <v>7.2557931944701893E-53</v>
      </c>
      <c r="E161" s="13">
        <f t="shared" si="60"/>
        <v>1.3782090712868218E+52</v>
      </c>
      <c r="F161" s="13">
        <f t="shared" si="61"/>
        <v>-7.0422535211267607E-3</v>
      </c>
      <c r="G161" s="13">
        <f t="shared" si="62"/>
        <v>3.2289018759970547E-55</v>
      </c>
      <c r="H161" s="13">
        <f t="shared" si="63"/>
        <v>3.9602228350651567E-55</v>
      </c>
      <c r="I161" s="13">
        <f t="shared" si="64"/>
        <v>7.0422535211267607E-3</v>
      </c>
      <c r="J161" s="13">
        <f t="shared" si="65"/>
        <v>-3.2289018759970094E-55</v>
      </c>
      <c r="K161" s="13">
        <f t="shared" si="66"/>
        <v>3.960222835065101E-55</v>
      </c>
      <c r="L161" s="13">
        <f t="shared" si="67"/>
        <v>-6.1331707458059421E+49</v>
      </c>
      <c r="M161" s="13">
        <f t="shared" si="68"/>
        <v>6.1331707458058539E+49</v>
      </c>
      <c r="N161" s="13">
        <f t="shared" si="69"/>
        <v>7.5222858332894238E+49</v>
      </c>
      <c r="O161" s="13">
        <f t="shared" si="70"/>
        <v>7.5222858332893168E+49</v>
      </c>
      <c r="P161" s="13">
        <f t="shared" si="71"/>
        <v>-2.8059804409772075E-74</v>
      </c>
      <c r="Q161" s="13">
        <f t="shared" si="72"/>
        <v>2.805980440977167E-74</v>
      </c>
      <c r="R161" s="13">
        <f t="shared" si="73"/>
        <v>3.4415130108816816E-74</v>
      </c>
      <c r="S161" s="13">
        <f t="shared" si="74"/>
        <v>3.4415130108816326E-74</v>
      </c>
      <c r="T161" s="13">
        <f t="shared" si="75"/>
        <v>3.3017321168708594E-20</v>
      </c>
      <c r="U161" s="13">
        <f t="shared" si="76"/>
        <v>-2.1365841884787252E-53</v>
      </c>
      <c r="V161" s="13">
        <f t="shared" si="77"/>
        <v>-3.2868032883151462E-20</v>
      </c>
      <c r="W161" s="13">
        <f t="shared" si="78"/>
        <v>-3.1362256853942974E-21</v>
      </c>
      <c r="X161" s="53"/>
    </row>
    <row r="162" spans="1:24" hidden="1">
      <c r="A162" s="1">
        <v>143</v>
      </c>
      <c r="B162" s="13">
        <f t="shared" si="57"/>
        <v>0.66090480398403795</v>
      </c>
      <c r="C162" s="13">
        <f t="shared" si="58"/>
        <v>0.75046974627283969</v>
      </c>
      <c r="D162" s="13">
        <f t="shared" si="59"/>
        <v>3.1153483870337437E-53</v>
      </c>
      <c r="E162" s="13">
        <f t="shared" si="60"/>
        <v>3.2099138708275983E+52</v>
      </c>
      <c r="F162" s="13">
        <f t="shared" si="61"/>
        <v>-6.993006993006993E-3</v>
      </c>
      <c r="G162" s="13">
        <f t="shared" si="62"/>
        <v>1.4398242762758918E-55</v>
      </c>
      <c r="H162" s="13">
        <f t="shared" si="63"/>
        <v>1.6349473521459539E-55</v>
      </c>
      <c r="I162" s="13">
        <f t="shared" si="64"/>
        <v>6.993006993006993E-3</v>
      </c>
      <c r="J162" s="13">
        <f t="shared" si="65"/>
        <v>-1.4398242762758713E-55</v>
      </c>
      <c r="K162" s="13">
        <f t="shared" si="66"/>
        <v>1.6349473521459307E-55</v>
      </c>
      <c r="L162" s="13">
        <f t="shared" si="67"/>
        <v>-1.4835297186048874E+50</v>
      </c>
      <c r="M162" s="13">
        <f t="shared" si="68"/>
        <v>1.4835297186048662E+50</v>
      </c>
      <c r="N162" s="13">
        <f t="shared" si="69"/>
        <v>1.6845756980403434E+50</v>
      </c>
      <c r="O162" s="13">
        <f t="shared" si="70"/>
        <v>1.6845756980403193E+50</v>
      </c>
      <c r="P162" s="13">
        <f t="shared" si="71"/>
        <v>-9.1857204060641747E-75</v>
      </c>
      <c r="Q162" s="13">
        <f t="shared" si="72"/>
        <v>9.1857204060640431E-75</v>
      </c>
      <c r="R162" s="13">
        <f t="shared" si="73"/>
        <v>1.043055704984514E-74</v>
      </c>
      <c r="S162" s="13">
        <f t="shared" si="74"/>
        <v>1.0430557049844989E-74</v>
      </c>
      <c r="T162" s="13">
        <f t="shared" si="75"/>
        <v>2.4239059940107555E-20</v>
      </c>
      <c r="U162" s="13">
        <f t="shared" si="76"/>
        <v>-1.712272002359357E-36</v>
      </c>
      <c r="V162" s="13">
        <f t="shared" si="77"/>
        <v>-2.412946268709344E-20</v>
      </c>
      <c r="W162" s="13">
        <f t="shared" si="78"/>
        <v>-2.3024024870322497E-21</v>
      </c>
      <c r="X162" s="53"/>
    </row>
    <row r="163" spans="1:24" hidden="1">
      <c r="A163" s="1">
        <v>144</v>
      </c>
      <c r="B163" s="13">
        <f t="shared" si="57"/>
        <v>0.68894076779260438</v>
      </c>
      <c r="C163" s="13">
        <f t="shared" si="58"/>
        <v>0.72481764497929879</v>
      </c>
      <c r="D163" s="13">
        <f t="shared" si="59"/>
        <v>1.3376064218575661E-53</v>
      </c>
      <c r="E163" s="13">
        <f t="shared" si="60"/>
        <v>7.4760406623293278E+52</v>
      </c>
      <c r="F163" s="13">
        <f t="shared" si="61"/>
        <v>-6.9444444444444441E-3</v>
      </c>
      <c r="G163" s="13">
        <f t="shared" si="62"/>
        <v>6.3995249672143737E-56</v>
      </c>
      <c r="H163" s="13">
        <f t="shared" si="63"/>
        <v>6.7327828930554683E-56</v>
      </c>
      <c r="I163" s="13">
        <f t="shared" si="64"/>
        <v>6.9444444444444441E-3</v>
      </c>
      <c r="J163" s="13">
        <f t="shared" si="65"/>
        <v>-6.3995249672142832E-56</v>
      </c>
      <c r="K163" s="13">
        <f t="shared" si="66"/>
        <v>6.7327828930553732E-56</v>
      </c>
      <c r="L163" s="13">
        <f t="shared" si="67"/>
        <v>-3.5767702735791461E+50</v>
      </c>
      <c r="M163" s="13">
        <f t="shared" si="68"/>
        <v>3.576770273579095E+50</v>
      </c>
      <c r="N163" s="13">
        <f t="shared" si="69"/>
        <v>3.7630320740549287E+50</v>
      </c>
      <c r="O163" s="13">
        <f t="shared" si="70"/>
        <v>3.7630320740548747E+50</v>
      </c>
      <c r="P163" s="13">
        <f t="shared" si="71"/>
        <v>-2.9972668244383633E-75</v>
      </c>
      <c r="Q163" s="13">
        <f t="shared" si="72"/>
        <v>2.9972668244383201E-75</v>
      </c>
      <c r="R163" s="13">
        <f t="shared" si="73"/>
        <v>3.1533507416387746E-75</v>
      </c>
      <c r="S163" s="13">
        <f t="shared" si="74"/>
        <v>3.1533507416387289E-75</v>
      </c>
      <c r="T163" s="13">
        <f t="shared" si="75"/>
        <v>1.7794660680616129E-20</v>
      </c>
      <c r="U163" s="13">
        <f t="shared" si="76"/>
        <v>-1.0039625065934505E-36</v>
      </c>
      <c r="V163" s="13">
        <f t="shared" si="77"/>
        <v>-1.7714201870178238E-20</v>
      </c>
      <c r="W163" s="13">
        <f t="shared" si="78"/>
        <v>-1.6902664999459451E-21</v>
      </c>
      <c r="X163" s="53"/>
    </row>
    <row r="164" spans="1:24" hidden="1">
      <c r="A164" s="1">
        <v>145</v>
      </c>
      <c r="B164" s="13">
        <f t="shared" si="57"/>
        <v>0.71598186973920408</v>
      </c>
      <c r="C164" s="13">
        <f t="shared" si="58"/>
        <v>0.69811887397831707</v>
      </c>
      <c r="D164" s="13">
        <f t="shared" si="59"/>
        <v>5.743148815205757E-54</v>
      </c>
      <c r="E164" s="13">
        <f t="shared" si="60"/>
        <v>1.7412050987645764E+53</v>
      </c>
      <c r="F164" s="13">
        <f t="shared" si="61"/>
        <v>-6.8965517241379309E-3</v>
      </c>
      <c r="G164" s="13">
        <f t="shared" si="62"/>
        <v>2.8358554668286297E-56</v>
      </c>
      <c r="H164" s="13">
        <f t="shared" si="63"/>
        <v>2.7651038510078267E-56</v>
      </c>
      <c r="I164" s="13">
        <f t="shared" si="64"/>
        <v>6.8965517241379309E-3</v>
      </c>
      <c r="J164" s="13">
        <f t="shared" si="65"/>
        <v>-2.8358554668285894E-56</v>
      </c>
      <c r="K164" s="13">
        <f t="shared" si="66"/>
        <v>2.7651038510077878E-56</v>
      </c>
      <c r="L164" s="13">
        <f t="shared" si="67"/>
        <v>-8.5977329807787226E+50</v>
      </c>
      <c r="M164" s="13">
        <f t="shared" si="68"/>
        <v>8.5977329807785997E+50</v>
      </c>
      <c r="N164" s="13">
        <f t="shared" si="69"/>
        <v>8.3832285718265373E+50</v>
      </c>
      <c r="O164" s="13">
        <f t="shared" si="70"/>
        <v>8.383228571826416E+50</v>
      </c>
      <c r="P164" s="13">
        <f t="shared" si="71"/>
        <v>-9.7506978733680424E-76</v>
      </c>
      <c r="Q164" s="13">
        <f t="shared" si="72"/>
        <v>9.7506978733679013E-76</v>
      </c>
      <c r="R164" s="13">
        <f t="shared" si="73"/>
        <v>9.5074282011330356E-76</v>
      </c>
      <c r="S164" s="13">
        <f t="shared" si="74"/>
        <v>9.507428201132897E-76</v>
      </c>
      <c r="T164" s="13">
        <f t="shared" si="75"/>
        <v>1.3063623322055229E-20</v>
      </c>
      <c r="U164" s="13">
        <f t="shared" si="76"/>
        <v>-1.5233212183179349E-54</v>
      </c>
      <c r="V164" s="13">
        <f t="shared" si="77"/>
        <v>-1.3004555964078225E-20</v>
      </c>
      <c r="W164" s="13">
        <f t="shared" si="78"/>
        <v>-1.2408781075120778E-21</v>
      </c>
      <c r="X164" s="53"/>
    </row>
    <row r="165" spans="1:24">
      <c r="A165" s="55">
        <v>146</v>
      </c>
      <c r="B165" s="56">
        <f t="shared" si="57"/>
        <v>0.74198906124043351</v>
      </c>
      <c r="C165" s="56">
        <f t="shared" si="58"/>
        <v>0.67041198751181363</v>
      </c>
      <c r="D165" s="56">
        <f t="shared" si="59"/>
        <v>2.4658791834891478E-54</v>
      </c>
      <c r="E165" s="56">
        <f t="shared" si="60"/>
        <v>4.0553487238779833E+53</v>
      </c>
      <c r="F165" s="56">
        <f t="shared" si="61"/>
        <v>-6.8493150684931503E-3</v>
      </c>
      <c r="G165" s="56">
        <f t="shared" si="62"/>
        <v>1.2531886167735887E-56</v>
      </c>
      <c r="H165" s="56">
        <f t="shared" si="63"/>
        <v>1.132297920799293E-56</v>
      </c>
      <c r="I165" s="56">
        <f t="shared" si="64"/>
        <v>6.8493150684931503E-3</v>
      </c>
      <c r="J165" s="56">
        <f t="shared" si="65"/>
        <v>-1.2531886167735709E-56</v>
      </c>
      <c r="K165" s="56">
        <f t="shared" si="66"/>
        <v>1.132297920799277E-56</v>
      </c>
      <c r="L165" s="56">
        <f t="shared" si="67"/>
        <v>-2.0609756113923683E+51</v>
      </c>
      <c r="M165" s="56">
        <f t="shared" si="68"/>
        <v>2.0609756113923394E+51</v>
      </c>
      <c r="N165" s="56">
        <f t="shared" si="69"/>
        <v>1.8621605465949143E+51</v>
      </c>
      <c r="O165" s="56">
        <f t="shared" si="70"/>
        <v>1.862160546594888E+51</v>
      </c>
      <c r="P165" s="56">
        <f t="shared" si="71"/>
        <v>-3.1633116955256231E-76</v>
      </c>
      <c r="Q165" s="56">
        <f t="shared" si="72"/>
        <v>3.1633116955255783E-76</v>
      </c>
      <c r="R165" s="56">
        <f t="shared" si="73"/>
        <v>2.8581581477378426E-76</v>
      </c>
      <c r="S165" s="56">
        <f t="shared" si="74"/>
        <v>2.8581581477378021E-76</v>
      </c>
      <c r="T165" s="57">
        <f t="shared" si="75"/>
        <v>9.5904191354674303E-21</v>
      </c>
      <c r="U165" s="57">
        <f t="shared" si="76"/>
        <v>-6.2809539272818837E-55</v>
      </c>
      <c r="V165" s="57">
        <f t="shared" si="77"/>
        <v>-9.5470559194393196E-21</v>
      </c>
      <c r="W165" s="58">
        <f t="shared" si="78"/>
        <v>-9.1096787267088733E-22</v>
      </c>
      <c r="X165" s="53"/>
    </row>
    <row r="166" spans="1:24">
      <c r="A166" s="59">
        <v>147</v>
      </c>
      <c r="B166" s="60">
        <f t="shared" si="57"/>
        <v>0.76692478672668218</v>
      </c>
      <c r="C166" s="60">
        <f t="shared" si="58"/>
        <v>0.64173699558637964</v>
      </c>
      <c r="D166" s="60">
        <f t="shared" si="59"/>
        <v>1.0587502332284898E-54</v>
      </c>
      <c r="E166" s="60">
        <f t="shared" si="60"/>
        <v>9.4450982735622129E+53</v>
      </c>
      <c r="F166" s="60">
        <f t="shared" si="61"/>
        <v>-6.8027210884353739E-3</v>
      </c>
      <c r="G166" s="60">
        <f t="shared" si="62"/>
        <v>5.5236856926230247E-57</v>
      </c>
      <c r="H166" s="60">
        <f t="shared" si="63"/>
        <v>4.6220353316219717E-57</v>
      </c>
      <c r="I166" s="60">
        <f t="shared" si="64"/>
        <v>6.8027210884353739E-3</v>
      </c>
      <c r="J166" s="60">
        <f t="shared" si="65"/>
        <v>-5.5236856926229454E-57</v>
      </c>
      <c r="K166" s="60">
        <f t="shared" si="66"/>
        <v>4.6220353316219061E-57</v>
      </c>
      <c r="L166" s="60">
        <f t="shared" si="67"/>
        <v>-4.9276734551458218E+51</v>
      </c>
      <c r="M166" s="60">
        <f t="shared" si="68"/>
        <v>4.927673455145752E+51</v>
      </c>
      <c r="N166" s="60">
        <f t="shared" si="69"/>
        <v>4.1233122374789138E+51</v>
      </c>
      <c r="O166" s="60">
        <f t="shared" si="70"/>
        <v>4.1233122374788546E+51</v>
      </c>
      <c r="P166" s="60">
        <f t="shared" si="71"/>
        <v>-1.0235956758802108E-76</v>
      </c>
      <c r="Q166" s="60">
        <f t="shared" si="72"/>
        <v>1.0235956758801963E-76</v>
      </c>
      <c r="R166" s="60">
        <f t="shared" si="73"/>
        <v>8.5651060586815502E-77</v>
      </c>
      <c r="S166" s="60">
        <f t="shared" si="74"/>
        <v>8.5651060586814275E-77</v>
      </c>
      <c r="T166" s="61">
        <f t="shared" si="75"/>
        <v>7.040630070729285E-21</v>
      </c>
      <c r="U166" s="61">
        <f t="shared" si="76"/>
        <v>-4.0462916675683838E-37</v>
      </c>
      <c r="V166" s="61">
        <f t="shared" si="77"/>
        <v>-7.0087957620907849E-21</v>
      </c>
      <c r="W166" s="62">
        <f t="shared" si="78"/>
        <v>-6.6877033289143404E-22</v>
      </c>
      <c r="X166" s="53"/>
    </row>
    <row r="167" spans="1:24">
      <c r="A167" s="59">
        <v>148</v>
      </c>
      <c r="B167" s="60">
        <f t="shared" si="57"/>
        <v>0.79075303787409179</v>
      </c>
      <c r="C167" s="60">
        <f t="shared" si="58"/>
        <v>0.61213530619700007</v>
      </c>
      <c r="D167" s="60">
        <f t="shared" si="59"/>
        <v>4.5458514912935304E-55</v>
      </c>
      <c r="E167" s="60">
        <f t="shared" si="60"/>
        <v>2.1998078949900939E+54</v>
      </c>
      <c r="F167" s="60">
        <f t="shared" si="61"/>
        <v>-6.7567567567567571E-3</v>
      </c>
      <c r="G167" s="60">
        <f t="shared" si="62"/>
        <v>2.4288147813951554E-57</v>
      </c>
      <c r="H167" s="60">
        <f t="shared" si="63"/>
        <v>1.8801866179385508E-57</v>
      </c>
      <c r="I167" s="60">
        <f t="shared" si="64"/>
        <v>6.7567567567567571E-3</v>
      </c>
      <c r="J167" s="60">
        <f t="shared" si="65"/>
        <v>-2.4288147813951209E-57</v>
      </c>
      <c r="K167" s="60">
        <f t="shared" si="66"/>
        <v>1.8801866179385239E-57</v>
      </c>
      <c r="L167" s="60">
        <f t="shared" si="67"/>
        <v>-1.1753410646640897E+52</v>
      </c>
      <c r="M167" s="60">
        <f t="shared" si="68"/>
        <v>1.1753410646640729E+52</v>
      </c>
      <c r="N167" s="60">
        <f t="shared" si="69"/>
        <v>9.0985140498267476E+51</v>
      </c>
      <c r="O167" s="60">
        <f t="shared" si="70"/>
        <v>9.0985140498266186E+51</v>
      </c>
      <c r="P167" s="60">
        <f t="shared" si="71"/>
        <v>-3.3042113580607424E-77</v>
      </c>
      <c r="Q167" s="60">
        <f t="shared" si="72"/>
        <v>3.3042113580606948E-77</v>
      </c>
      <c r="R167" s="60">
        <f t="shared" si="73"/>
        <v>2.5578459196867125E-77</v>
      </c>
      <c r="S167" s="60">
        <f t="shared" si="74"/>
        <v>2.5578459196866761E-77</v>
      </c>
      <c r="T167" s="61">
        <f t="shared" si="75"/>
        <v>5.1687492582610936E-21</v>
      </c>
      <c r="U167" s="61">
        <f t="shared" si="76"/>
        <v>9.4881128331257414E-37</v>
      </c>
      <c r="V167" s="61">
        <f t="shared" si="77"/>
        <v>-5.145378685242838E-21</v>
      </c>
      <c r="W167" s="62">
        <f t="shared" si="78"/>
        <v>-4.9096545726078452E-22</v>
      </c>
      <c r="X167" s="53"/>
    </row>
    <row r="168" spans="1:24">
      <c r="A168" s="59">
        <v>149</v>
      </c>
      <c r="B168" s="60">
        <f t="shared" si="57"/>
        <v>0.81343940560221173</v>
      </c>
      <c r="C168" s="60">
        <f t="shared" si="58"/>
        <v>0.58164966553202835</v>
      </c>
      <c r="D168" s="60">
        <f t="shared" si="59"/>
        <v>1.9518074360070468E-55</v>
      </c>
      <c r="E168" s="60">
        <f t="shared" si="60"/>
        <v>5.1234562465125767E+54</v>
      </c>
      <c r="F168" s="60">
        <f t="shared" si="61"/>
        <v>-6.7114093959731542E-3</v>
      </c>
      <c r="G168" s="60">
        <f t="shared" si="62"/>
        <v>1.0655550876480195E-57</v>
      </c>
      <c r="H168" s="60">
        <f t="shared" si="63"/>
        <v>7.6192492774256682E-58</v>
      </c>
      <c r="I168" s="60">
        <f t="shared" si="64"/>
        <v>6.7114093959731542E-3</v>
      </c>
      <c r="J168" s="60">
        <f t="shared" si="65"/>
        <v>-1.0655550876480043E-57</v>
      </c>
      <c r="K168" s="60">
        <f t="shared" si="66"/>
        <v>7.6192492774255606E-58</v>
      </c>
      <c r="L168" s="60">
        <f t="shared" si="67"/>
        <v>-2.7970612105987847E+52</v>
      </c>
      <c r="M168" s="60">
        <f t="shared" si="68"/>
        <v>2.7970612105987448E+52</v>
      </c>
      <c r="N168" s="60">
        <f t="shared" si="69"/>
        <v>2.0000379947329293E+52</v>
      </c>
      <c r="O168" s="60">
        <f t="shared" si="70"/>
        <v>2.0000379947329006E+52</v>
      </c>
      <c r="P168" s="60">
        <f t="shared" si="71"/>
        <v>-1.0642000325437991E-77</v>
      </c>
      <c r="Q168" s="60">
        <f t="shared" si="72"/>
        <v>1.0642000325437839E-77</v>
      </c>
      <c r="R168" s="60">
        <f t="shared" si="73"/>
        <v>7.609559958925493E-78</v>
      </c>
      <c r="S168" s="60">
        <f t="shared" si="74"/>
        <v>7.6095599589253847E-78</v>
      </c>
      <c r="T168" s="61">
        <f t="shared" si="75"/>
        <v>3.7945423387378442E-21</v>
      </c>
      <c r="U168" s="61">
        <f t="shared" si="76"/>
        <v>-4.3133082202347789E-56</v>
      </c>
      <c r="V168" s="61">
        <f t="shared" si="77"/>
        <v>-3.7773852617802805E-21</v>
      </c>
      <c r="W168" s="62">
        <f t="shared" si="78"/>
        <v>-3.6043327337967805E-22</v>
      </c>
      <c r="X168" s="53"/>
    </row>
    <row r="169" spans="1:24">
      <c r="A169" s="63">
        <v>150</v>
      </c>
      <c r="B169" s="64">
        <f t="shared" si="57"/>
        <v>0.83495112976228325</v>
      </c>
      <c r="C169" s="64">
        <f t="shared" si="58"/>
        <v>0.55032409624573675</v>
      </c>
      <c r="D169" s="64">
        <f t="shared" si="59"/>
        <v>8.3802831538792456E-56</v>
      </c>
      <c r="E169" s="64">
        <f t="shared" si="60"/>
        <v>1.1932771025011232E+55</v>
      </c>
      <c r="F169" s="64">
        <f t="shared" si="61"/>
        <v>-6.6666666666666671E-3</v>
      </c>
      <c r="G169" s="64">
        <f t="shared" si="62"/>
        <v>4.6647512580395375E-58</v>
      </c>
      <c r="H169" s="64">
        <f t="shared" si="63"/>
        <v>3.074581168627979E-58</v>
      </c>
      <c r="I169" s="64">
        <f t="shared" si="64"/>
        <v>6.6666666666666671E-3</v>
      </c>
      <c r="J169" s="64">
        <f t="shared" si="65"/>
        <v>-4.664751258039471E-58</v>
      </c>
      <c r="K169" s="64">
        <f t="shared" si="66"/>
        <v>3.0745811686279355E-58</v>
      </c>
      <c r="L169" s="64">
        <f t="shared" si="67"/>
        <v>-6.6421870990186055E+52</v>
      </c>
      <c r="M169" s="64">
        <f t="shared" si="68"/>
        <v>6.6421870990185119E+52</v>
      </c>
      <c r="N169" s="64">
        <f t="shared" si="69"/>
        <v>4.3779276200311425E+52</v>
      </c>
      <c r="O169" s="64">
        <f t="shared" si="70"/>
        <v>4.3779276200310803E+52</v>
      </c>
      <c r="P169" s="64">
        <f t="shared" si="71"/>
        <v>-3.4201865102393927E-78</v>
      </c>
      <c r="Q169" s="64">
        <f t="shared" si="72"/>
        <v>3.4201865102393438E-78</v>
      </c>
      <c r="R169" s="64">
        <f t="shared" si="73"/>
        <v>2.2542769069313479E-78</v>
      </c>
      <c r="S169" s="64">
        <f t="shared" si="74"/>
        <v>2.2542769069313153E-78</v>
      </c>
      <c r="T169" s="65">
        <f t="shared" si="75"/>
        <v>2.7856935674451616E-21</v>
      </c>
      <c r="U169" s="65">
        <f t="shared" si="76"/>
        <v>-1.7522225455647696E-56</v>
      </c>
      <c r="V169" s="65">
        <f t="shared" si="77"/>
        <v>-2.7730980145035272E-21</v>
      </c>
      <c r="W169" s="66">
        <f t="shared" si="78"/>
        <v>-2.6460546793660121E-22</v>
      </c>
      <c r="X169" s="53"/>
    </row>
    <row r="170" spans="1:24" hidden="1">
      <c r="A170" s="1">
        <v>151</v>
      </c>
      <c r="B170" s="13">
        <f t="shared" si="57"/>
        <v>0.85525714644438522</v>
      </c>
      <c r="C170" s="13">
        <f t="shared" si="58"/>
        <v>0.51820383388760016</v>
      </c>
      <c r="D170" s="13">
        <f t="shared" si="59"/>
        <v>3.5981595542471188E-56</v>
      </c>
      <c r="E170" s="13">
        <f t="shared" si="60"/>
        <v>2.7791986011838782E+55</v>
      </c>
      <c r="F170" s="13">
        <f t="shared" si="61"/>
        <v>-6.6225165562913907E-3</v>
      </c>
      <c r="G170" s="13">
        <f t="shared" si="62"/>
        <v>2.0379812402761536E-58</v>
      </c>
      <c r="H170" s="13">
        <f t="shared" si="63"/>
        <v>1.2348212423510965E-58</v>
      </c>
      <c r="I170" s="13">
        <f t="shared" si="64"/>
        <v>6.6225165562913907E-3</v>
      </c>
      <c r="J170" s="13">
        <f t="shared" si="65"/>
        <v>-2.0379812402760959E-58</v>
      </c>
      <c r="K170" s="13">
        <f t="shared" si="66"/>
        <v>1.2348212423510613E-58</v>
      </c>
      <c r="L170" s="13">
        <f t="shared" si="67"/>
        <v>-1.5741254735435885E+53</v>
      </c>
      <c r="M170" s="13">
        <f t="shared" si="68"/>
        <v>1.5741254735435436E+53</v>
      </c>
      <c r="N170" s="13">
        <f t="shared" si="69"/>
        <v>9.5376911938316713E+52</v>
      </c>
      <c r="O170" s="13">
        <f t="shared" si="70"/>
        <v>9.5376911938314001E+52</v>
      </c>
      <c r="P170" s="13">
        <f t="shared" si="71"/>
        <v>-1.0969716897504985E-78</v>
      </c>
      <c r="Q170" s="13">
        <f t="shared" si="72"/>
        <v>1.0969716897504669E-78</v>
      </c>
      <c r="R170" s="13">
        <f t="shared" si="73"/>
        <v>6.6465967300962191E-79</v>
      </c>
      <c r="S170" s="13">
        <f t="shared" si="74"/>
        <v>6.6465967300960285E-79</v>
      </c>
      <c r="T170" s="13">
        <f t="shared" si="75"/>
        <v>2.0450657705102535E-21</v>
      </c>
      <c r="U170" s="13">
        <f t="shared" si="76"/>
        <v>1.9109526439055403E-37</v>
      </c>
      <c r="V170" s="13">
        <f t="shared" si="77"/>
        <v>-2.0358189766479944E-21</v>
      </c>
      <c r="W170" s="13">
        <f t="shared" si="78"/>
        <v>-1.9425524454338417E-22</v>
      </c>
      <c r="X170" s="53"/>
    </row>
    <row r="171" spans="1:24" hidden="1">
      <c r="A171" s="1">
        <v>152</v>
      </c>
      <c r="B171" s="13">
        <f t="shared" si="57"/>
        <v>0.87432813283513433</v>
      </c>
      <c r="C171" s="13">
        <f t="shared" si="58"/>
        <v>0.48533526158010371</v>
      </c>
      <c r="D171" s="13">
        <f t="shared" si="59"/>
        <v>1.5449062925548508E-56</v>
      </c>
      <c r="E171" s="13">
        <f t="shared" si="60"/>
        <v>6.4728845032165323E+55</v>
      </c>
      <c r="F171" s="13">
        <f t="shared" si="61"/>
        <v>-6.5789473684210523E-3</v>
      </c>
      <c r="G171" s="13">
        <f t="shared" si="62"/>
        <v>8.8865462774653446E-59</v>
      </c>
      <c r="H171" s="13">
        <f t="shared" si="63"/>
        <v>4.9328782869332677E-59</v>
      </c>
      <c r="I171" s="13">
        <f t="shared" si="64"/>
        <v>6.5789473684210523E-3</v>
      </c>
      <c r="J171" s="13">
        <f t="shared" si="65"/>
        <v>-8.8865462774653446E-59</v>
      </c>
      <c r="K171" s="13">
        <f t="shared" si="66"/>
        <v>4.9328782869332677E-59</v>
      </c>
      <c r="L171" s="13">
        <f t="shared" si="67"/>
        <v>-3.7233059353649918E+53</v>
      </c>
      <c r="M171" s="13">
        <f t="shared" si="68"/>
        <v>3.7233059353649918E+53</v>
      </c>
      <c r="N171" s="13">
        <f t="shared" si="69"/>
        <v>2.066788877333155E+53</v>
      </c>
      <c r="O171" s="13">
        <f t="shared" si="70"/>
        <v>2.066788877333155E+53</v>
      </c>
      <c r="P171" s="13">
        <f t="shared" si="71"/>
        <v>-3.5115768950901833E-79</v>
      </c>
      <c r="Q171" s="13">
        <f t="shared" si="72"/>
        <v>3.5115768950901833E-79</v>
      </c>
      <c r="R171" s="13">
        <f t="shared" si="73"/>
        <v>1.9492591247302442E-79</v>
      </c>
      <c r="S171" s="13">
        <f t="shared" si="74"/>
        <v>1.9492591247302439E-79</v>
      </c>
      <c r="T171" s="13">
        <f t="shared" si="75"/>
        <v>1.5013474757558755E-21</v>
      </c>
      <c r="U171" s="13">
        <f t="shared" si="76"/>
        <v>-1.1200433953822247E-37</v>
      </c>
      <c r="V171" s="13">
        <f t="shared" si="77"/>
        <v>-1.4945591118684521E-21</v>
      </c>
      <c r="W171" s="13">
        <f t="shared" si="78"/>
        <v>-1.4260892009100661E-22</v>
      </c>
      <c r="X171" s="53"/>
    </row>
    <row r="172" spans="1:24" hidden="1">
      <c r="A172" s="1">
        <v>153</v>
      </c>
      <c r="B172" s="13">
        <f t="shared" si="57"/>
        <v>0.89213654956116717</v>
      </c>
      <c r="C172" s="13">
        <f t="shared" si="58"/>
        <v>0.45176584303939488</v>
      </c>
      <c r="D172" s="13">
        <f t="shared" si="59"/>
        <v>6.6332118317501281E-57</v>
      </c>
      <c r="E172" s="13">
        <f t="shared" si="60"/>
        <v>1.5075653022468856E+56</v>
      </c>
      <c r="F172" s="13">
        <f t="shared" si="61"/>
        <v>-6.5359477124183009E-3</v>
      </c>
      <c r="G172" s="13">
        <f t="shared" si="62"/>
        <v>3.8677978536508946E-59</v>
      </c>
      <c r="H172" s="13">
        <f t="shared" si="63"/>
        <v>1.9586003498231931E-59</v>
      </c>
      <c r="I172" s="13">
        <f t="shared" si="64"/>
        <v>6.5359477124183009E-3</v>
      </c>
      <c r="J172" s="13">
        <f t="shared" si="65"/>
        <v>-3.8677978536507849E-59</v>
      </c>
      <c r="K172" s="13">
        <f t="shared" si="66"/>
        <v>1.9586003498231373E-59</v>
      </c>
      <c r="L172" s="13">
        <f t="shared" si="67"/>
        <v>-8.7905497188543312E+53</v>
      </c>
      <c r="M172" s="13">
        <f t="shared" si="68"/>
        <v>8.7905497188540811E+53</v>
      </c>
      <c r="N172" s="13">
        <f t="shared" si="69"/>
        <v>4.4514150961210694E+53</v>
      </c>
      <c r="O172" s="13">
        <f t="shared" si="70"/>
        <v>4.4514150961209435E+53</v>
      </c>
      <c r="P172" s="13">
        <f t="shared" si="71"/>
        <v>-1.1220362355617504E-79</v>
      </c>
      <c r="Q172" s="13">
        <f t="shared" si="72"/>
        <v>1.1220362355617184E-79</v>
      </c>
      <c r="R172" s="13">
        <f t="shared" si="73"/>
        <v>5.6818392445488405E-80</v>
      </c>
      <c r="S172" s="13">
        <f t="shared" si="74"/>
        <v>5.6818392445486802E-80</v>
      </c>
      <c r="T172" s="13">
        <f t="shared" si="75"/>
        <v>1.1021866755883479E-21</v>
      </c>
      <c r="U172" s="13">
        <f t="shared" si="76"/>
        <v>6.5644897779324491E-38</v>
      </c>
      <c r="V172" s="13">
        <f t="shared" si="77"/>
        <v>-1.0972031229154424E-21</v>
      </c>
      <c r="W172" s="13">
        <f t="shared" si="78"/>
        <v>-1.0469371953032775E-22</v>
      </c>
      <c r="X172" s="53"/>
    </row>
    <row r="173" spans="1:24" hidden="1">
      <c r="A173" s="1">
        <v>154</v>
      </c>
      <c r="B173" s="13">
        <f t="shared" si="57"/>
        <v>0.90865668045724624</v>
      </c>
      <c r="C173" s="13">
        <f t="shared" si="58"/>
        <v>0.41754405403552081</v>
      </c>
      <c r="D173" s="13">
        <f t="shared" si="59"/>
        <v>2.8480367655248241E-57</v>
      </c>
      <c r="E173" s="13">
        <f t="shared" si="60"/>
        <v>3.5111906282422032E+56</v>
      </c>
      <c r="F173" s="13">
        <f t="shared" si="61"/>
        <v>-6.4935064935064939E-3</v>
      </c>
      <c r="G173" s="13">
        <f t="shared" si="62"/>
        <v>1.6804465150532335E-59</v>
      </c>
      <c r="H173" s="13">
        <f t="shared" si="63"/>
        <v>7.7219533579184891E-60</v>
      </c>
      <c r="I173" s="13">
        <f t="shared" si="64"/>
        <v>6.4935064935064939E-3</v>
      </c>
      <c r="J173" s="13">
        <f t="shared" si="65"/>
        <v>-1.6804465150531856E-59</v>
      </c>
      <c r="K173" s="13">
        <f t="shared" si="66"/>
        <v>7.721953357918268E-60</v>
      </c>
      <c r="L173" s="13">
        <f t="shared" si="67"/>
        <v>-2.0717317017605481E+54</v>
      </c>
      <c r="M173" s="13">
        <f t="shared" si="68"/>
        <v>2.0717317017604895E+54</v>
      </c>
      <c r="N173" s="13">
        <f t="shared" si="69"/>
        <v>9.5199790221286918E+53</v>
      </c>
      <c r="O173" s="13">
        <f t="shared" si="70"/>
        <v>9.519979022128423E+53</v>
      </c>
      <c r="P173" s="13">
        <f t="shared" si="71"/>
        <v>-3.5788355866227174E-80</v>
      </c>
      <c r="Q173" s="13">
        <f t="shared" si="72"/>
        <v>3.5788355866226163E-80</v>
      </c>
      <c r="R173" s="13">
        <f t="shared" si="73"/>
        <v>1.6445391881266767E-80</v>
      </c>
      <c r="S173" s="13">
        <f t="shared" si="74"/>
        <v>1.6445391881266302E-80</v>
      </c>
      <c r="T173" s="13">
        <f t="shared" si="75"/>
        <v>8.0915010513007025E-22</v>
      </c>
      <c r="U173" s="13">
        <f t="shared" si="76"/>
        <v>3.8472335419605792E-38</v>
      </c>
      <c r="V173" s="13">
        <f t="shared" si="77"/>
        <v>-8.0549152146315166E-22</v>
      </c>
      <c r="W173" s="13">
        <f t="shared" si="78"/>
        <v>-7.6858971389037118E-23</v>
      </c>
      <c r="X173" s="53"/>
    </row>
    <row r="174" spans="1:24" hidden="1">
      <c r="A174" s="1">
        <v>155</v>
      </c>
      <c r="B174" s="13">
        <f t="shared" si="57"/>
        <v>0.92386466970157821</v>
      </c>
      <c r="C174" s="13">
        <f t="shared" si="58"/>
        <v>0.38271931239120116</v>
      </c>
      <c r="D174" s="13">
        <f t="shared" si="59"/>
        <v>1.2228334664296385E-57</v>
      </c>
      <c r="E174" s="13">
        <f t="shared" si="60"/>
        <v>8.1777284270747396E+56</v>
      </c>
      <c r="F174" s="13">
        <f t="shared" si="61"/>
        <v>-6.4516129032258064E-3</v>
      </c>
      <c r="G174" s="13">
        <f t="shared" si="62"/>
        <v>7.2885976552455093E-60</v>
      </c>
      <c r="H174" s="13">
        <f t="shared" si="63"/>
        <v>3.0193676351025825E-60</v>
      </c>
      <c r="I174" s="13">
        <f t="shared" si="64"/>
        <v>6.4516129032258064E-3</v>
      </c>
      <c r="J174" s="13">
        <f t="shared" si="65"/>
        <v>-7.2885976552453015E-60</v>
      </c>
      <c r="K174" s="13">
        <f t="shared" si="66"/>
        <v>3.0193676351024962E-60</v>
      </c>
      <c r="L174" s="13">
        <f t="shared" si="67"/>
        <v>-4.8742673368960166E+54</v>
      </c>
      <c r="M174" s="13">
        <f t="shared" si="68"/>
        <v>4.8742673368958785E+54</v>
      </c>
      <c r="N174" s="13">
        <f t="shared" si="69"/>
        <v>2.0192094196981371E+54</v>
      </c>
      <c r="O174" s="13">
        <f t="shared" si="70"/>
        <v>2.01920941969808E+54</v>
      </c>
      <c r="P174" s="13">
        <f t="shared" si="71"/>
        <v>-1.139554152857636E-80</v>
      </c>
      <c r="Q174" s="13">
        <f t="shared" si="72"/>
        <v>1.1395541528576036E-80</v>
      </c>
      <c r="R174" s="13">
        <f t="shared" si="73"/>
        <v>4.7207063557813982E-81</v>
      </c>
      <c r="S174" s="13">
        <f t="shared" si="74"/>
        <v>4.7207063557812643E-81</v>
      </c>
      <c r="T174" s="13">
        <f t="shared" si="75"/>
        <v>5.9402268883578559E-22</v>
      </c>
      <c r="U174" s="13">
        <f t="shared" si="76"/>
        <v>4.5092862735559288E-38</v>
      </c>
      <c r="V174" s="13">
        <f t="shared" si="77"/>
        <v>-5.9133680683024066E-22</v>
      </c>
      <c r="W174" s="13">
        <f t="shared" si="78"/>
        <v>-5.6424602253903682E-23</v>
      </c>
      <c r="X174" s="53"/>
    </row>
    <row r="175" spans="1:24" hidden="1">
      <c r="A175" s="1">
        <v>156</v>
      </c>
      <c r="B175" s="13">
        <f t="shared" si="57"/>
        <v>0.93773855626470426</v>
      </c>
      <c r="C175" s="13">
        <f t="shared" si="58"/>
        <v>0.34734190662024655</v>
      </c>
      <c r="D175" s="13">
        <f t="shared" si="59"/>
        <v>5.2503594922686132E-58</v>
      </c>
      <c r="E175" s="13">
        <f t="shared" si="60"/>
        <v>1.9046314856583521E+57</v>
      </c>
      <c r="F175" s="13">
        <f t="shared" si="61"/>
        <v>-6.41025641025641E-3</v>
      </c>
      <c r="G175" s="13">
        <f t="shared" si="62"/>
        <v>3.1560670065068303E-60</v>
      </c>
      <c r="H175" s="13">
        <f t="shared" si="63"/>
        <v>1.1690191515937754E-60</v>
      </c>
      <c r="I175" s="13">
        <f t="shared" si="64"/>
        <v>6.41025641025641E-3</v>
      </c>
      <c r="J175" s="13">
        <f t="shared" si="65"/>
        <v>-3.1560670065067402E-60</v>
      </c>
      <c r="K175" s="13">
        <f t="shared" si="66"/>
        <v>1.1690191515937421E-60</v>
      </c>
      <c r="L175" s="13">
        <f t="shared" si="67"/>
        <v>-1.1449015253702645E+55</v>
      </c>
      <c r="M175" s="13">
        <f t="shared" si="68"/>
        <v>1.1449015253702321E+55</v>
      </c>
      <c r="N175" s="13">
        <f t="shared" si="69"/>
        <v>4.2407585361380995E+54</v>
      </c>
      <c r="O175" s="13">
        <f t="shared" si="70"/>
        <v>4.2407585361379791E+54</v>
      </c>
      <c r="P175" s="13">
        <f t="shared" si="71"/>
        <v>-3.6225229427670197E-81</v>
      </c>
      <c r="Q175" s="13">
        <f t="shared" si="72"/>
        <v>3.6225229427669167E-81</v>
      </c>
      <c r="R175" s="13">
        <f t="shared" si="73"/>
        <v>1.3417961939501437E-81</v>
      </c>
      <c r="S175" s="13">
        <f t="shared" si="74"/>
        <v>1.3417961939501053E-81</v>
      </c>
      <c r="T175" s="13">
        <f t="shared" si="75"/>
        <v>4.3609084719206006E-22</v>
      </c>
      <c r="U175" s="13">
        <f t="shared" si="76"/>
        <v>-5.2850486254056602E-38</v>
      </c>
      <c r="V175" s="13">
        <f t="shared" si="77"/>
        <v>-4.3411905624658023E-22</v>
      </c>
      <c r="W175" s="13">
        <f t="shared" si="78"/>
        <v>-4.142308545083552E-23</v>
      </c>
      <c r="X175" s="53"/>
    </row>
    <row r="176" spans="1:24" hidden="1">
      <c r="A176" s="1">
        <v>157</v>
      </c>
      <c r="B176" s="13">
        <f t="shared" si="57"/>
        <v>0.95025830562223002</v>
      </c>
      <c r="C176" s="13">
        <f t="shared" si="58"/>
        <v>0.31146292330864767</v>
      </c>
      <c r="D176" s="13">
        <f t="shared" si="59"/>
        <v>2.2542950904460941E-58</v>
      </c>
      <c r="E176" s="13">
        <f t="shared" si="60"/>
        <v>4.435976479912014E+57</v>
      </c>
      <c r="F176" s="13">
        <f t="shared" si="61"/>
        <v>-6.369426751592357E-3</v>
      </c>
      <c r="G176" s="13">
        <f t="shared" si="62"/>
        <v>1.3644347981017945E-60</v>
      </c>
      <c r="H176" s="13">
        <f t="shared" si="63"/>
        <v>4.4721613940807185E-61</v>
      </c>
      <c r="I176" s="13">
        <f t="shared" si="64"/>
        <v>6.369426751592357E-3</v>
      </c>
      <c r="J176" s="13">
        <f t="shared" si="65"/>
        <v>-1.3644347981017558E-60</v>
      </c>
      <c r="K176" s="13">
        <f t="shared" si="66"/>
        <v>4.4721613940805914E-61</v>
      </c>
      <c r="L176" s="13">
        <f t="shared" si="67"/>
        <v>-2.684919422663296E+55</v>
      </c>
      <c r="M176" s="13">
        <f t="shared" si="68"/>
        <v>2.6849194226632198E+55</v>
      </c>
      <c r="N176" s="13">
        <f t="shared" si="69"/>
        <v>8.8002688035785966E+54</v>
      </c>
      <c r="O176" s="13">
        <f t="shared" si="70"/>
        <v>8.8002688035783462E+54</v>
      </c>
      <c r="P176" s="13">
        <f t="shared" si="71"/>
        <v>-1.1497188582210106E-81</v>
      </c>
      <c r="Q176" s="13">
        <f t="shared" si="72"/>
        <v>1.1497188582209778E-81</v>
      </c>
      <c r="R176" s="13">
        <f t="shared" si="73"/>
        <v>3.768394282332694E-82</v>
      </c>
      <c r="S176" s="13">
        <f t="shared" si="74"/>
        <v>3.7683942823325869E-82</v>
      </c>
      <c r="T176" s="13">
        <f t="shared" si="75"/>
        <v>3.2014808622444851E-22</v>
      </c>
      <c r="U176" s="13">
        <f t="shared" si="76"/>
        <v>-2.6676519282802356E-59</v>
      </c>
      <c r="V176" s="13">
        <f t="shared" si="77"/>
        <v>-3.1870053211572389E-22</v>
      </c>
      <c r="W176" s="13">
        <f t="shared" si="78"/>
        <v>-3.0409997407618735E-23</v>
      </c>
      <c r="X176" s="53"/>
    </row>
    <row r="177" spans="1:24" hidden="1">
      <c r="A177" s="1">
        <v>158</v>
      </c>
      <c r="B177" s="13">
        <f t="shared" si="57"/>
        <v>0.96140583868559037</v>
      </c>
      <c r="C177" s="13">
        <f t="shared" si="58"/>
        <v>0.27513417334321921</v>
      </c>
      <c r="D177" s="13">
        <f t="shared" si="59"/>
        <v>9.6790445726480399E-59</v>
      </c>
      <c r="E177" s="13">
        <f t="shared" si="60"/>
        <v>1.0331598253260395E+58</v>
      </c>
      <c r="F177" s="13">
        <f t="shared" si="61"/>
        <v>-6.3291139240506328E-3</v>
      </c>
      <c r="G177" s="13">
        <f t="shared" si="62"/>
        <v>5.8895506107860133E-61</v>
      </c>
      <c r="H177" s="13">
        <f t="shared" si="63"/>
        <v>1.6854657767390451E-61</v>
      </c>
      <c r="I177" s="13">
        <f t="shared" si="64"/>
        <v>6.3291139240506328E-3</v>
      </c>
      <c r="J177" s="13">
        <f t="shared" si="65"/>
        <v>-5.8895506107858455E-61</v>
      </c>
      <c r="K177" s="13">
        <f t="shared" si="66"/>
        <v>1.685465776738997E-61</v>
      </c>
      <c r="L177" s="13">
        <f t="shared" si="67"/>
        <v>-6.2866195466067539E+55</v>
      </c>
      <c r="M177" s="13">
        <f t="shared" si="68"/>
        <v>6.2866195466065764E+55</v>
      </c>
      <c r="N177" s="13">
        <f t="shared" si="69"/>
        <v>1.7990985726108398E+55</v>
      </c>
      <c r="O177" s="13">
        <f t="shared" si="70"/>
        <v>1.7990985726107889E+55</v>
      </c>
      <c r="P177" s="13">
        <f t="shared" si="71"/>
        <v>-3.6433002574872636E-82</v>
      </c>
      <c r="Q177" s="13">
        <f t="shared" si="72"/>
        <v>3.6433002574871606E-82</v>
      </c>
      <c r="R177" s="13">
        <f t="shared" si="73"/>
        <v>1.0426360692331003E-82</v>
      </c>
      <c r="S177" s="13">
        <f t="shared" si="74"/>
        <v>1.0426360692330708E-82</v>
      </c>
      <c r="T177" s="13">
        <f t="shared" si="75"/>
        <v>2.3503083766406746E-22</v>
      </c>
      <c r="U177" s="13">
        <f t="shared" si="76"/>
        <v>-1.0117869362684988E-59</v>
      </c>
      <c r="V177" s="13">
        <f t="shared" si="77"/>
        <v>-2.3396814240091638E-22</v>
      </c>
      <c r="W177" s="13">
        <f t="shared" si="78"/>
        <v>-2.23249410869942E-23</v>
      </c>
      <c r="X177" s="53"/>
    </row>
    <row r="178" spans="1:24" hidden="1">
      <c r="A178" s="1">
        <v>159</v>
      </c>
      <c r="B178" s="13">
        <f t="shared" si="57"/>
        <v>0.9711650579090767</v>
      </c>
      <c r="C178" s="13">
        <f t="shared" si="58"/>
        <v>0.23840811709432153</v>
      </c>
      <c r="D178" s="13">
        <f t="shared" si="59"/>
        <v>4.1557959397750681E-59</v>
      </c>
      <c r="E178" s="13">
        <f t="shared" si="60"/>
        <v>2.4062779176162456E+58</v>
      </c>
      <c r="F178" s="13">
        <f t="shared" si="61"/>
        <v>-6.2893081761006293E-3</v>
      </c>
      <c r="G178" s="13">
        <f t="shared" si="62"/>
        <v>2.5383420154150694E-61</v>
      </c>
      <c r="H178" s="13">
        <f t="shared" si="63"/>
        <v>6.231292358679248E-62</v>
      </c>
      <c r="I178" s="13">
        <f t="shared" si="64"/>
        <v>6.2893081761006293E-3</v>
      </c>
      <c r="J178" s="13">
        <f t="shared" si="65"/>
        <v>-2.5383420154150694E-61</v>
      </c>
      <c r="K178" s="13">
        <f t="shared" si="66"/>
        <v>6.231292358679248E-62</v>
      </c>
      <c r="L178" s="13">
        <f t="shared" si="67"/>
        <v>-1.4697440460422101E+56</v>
      </c>
      <c r="M178" s="13">
        <f t="shared" si="68"/>
        <v>1.4697440460422101E+56</v>
      </c>
      <c r="N178" s="13">
        <f t="shared" si="69"/>
        <v>3.6080263367580755E+55</v>
      </c>
      <c r="O178" s="13">
        <f t="shared" si="70"/>
        <v>3.6080263367580755E+55</v>
      </c>
      <c r="P178" s="13">
        <f t="shared" si="71"/>
        <v>-1.1527546509424904E-82</v>
      </c>
      <c r="Q178" s="13">
        <f t="shared" si="72"/>
        <v>1.1527546509424901E-82</v>
      </c>
      <c r="R178" s="13">
        <f t="shared" si="73"/>
        <v>2.8298594926244857E-83</v>
      </c>
      <c r="S178" s="13">
        <f t="shared" si="74"/>
        <v>2.829859492624485E-83</v>
      </c>
      <c r="T178" s="13">
        <f t="shared" si="75"/>
        <v>1.7254357289627204E-22</v>
      </c>
      <c r="U178" s="13">
        <f t="shared" si="76"/>
        <v>-1.0633503186203936E-38</v>
      </c>
      <c r="V178" s="13">
        <f t="shared" si="77"/>
        <v>-1.717634146862838E-22</v>
      </c>
      <c r="W178" s="13">
        <f t="shared" si="78"/>
        <v>-1.6389445479297094E-23</v>
      </c>
      <c r="X178" s="53"/>
    </row>
    <row r="179" spans="1:24" hidden="1">
      <c r="A179" s="1">
        <v>160</v>
      </c>
      <c r="B179" s="13">
        <f t="shared" si="57"/>
        <v>0.97952187053542794</v>
      </c>
      <c r="C179" s="13">
        <f t="shared" si="58"/>
        <v>0.20133778866068899</v>
      </c>
      <c r="D179" s="13">
        <f t="shared" si="59"/>
        <v>1.7843331295173443E-59</v>
      </c>
      <c r="E179" s="13">
        <f t="shared" si="60"/>
        <v>5.6043346584642321E+58</v>
      </c>
      <c r="F179" s="13">
        <f t="shared" si="61"/>
        <v>-6.2500000000000003E-3</v>
      </c>
      <c r="G179" s="13">
        <f t="shared" si="62"/>
        <v>1.092370827926977E-61</v>
      </c>
      <c r="H179" s="13">
        <f t="shared" si="63"/>
        <v>2.2453355408189307E-62</v>
      </c>
      <c r="I179" s="13">
        <f t="shared" si="64"/>
        <v>6.2500000000000003E-3</v>
      </c>
      <c r="J179" s="13">
        <f t="shared" si="65"/>
        <v>-1.092370827926977E-61</v>
      </c>
      <c r="K179" s="13">
        <f t="shared" si="66"/>
        <v>2.2453355408189307E-62</v>
      </c>
      <c r="L179" s="13">
        <f t="shared" si="67"/>
        <v>-3.4309802298533839E+56</v>
      </c>
      <c r="M179" s="13">
        <f t="shared" si="68"/>
        <v>3.4309802298533839E+56</v>
      </c>
      <c r="N179" s="13">
        <f t="shared" si="69"/>
        <v>7.05227716906029E+55</v>
      </c>
      <c r="O179" s="13">
        <f t="shared" si="70"/>
        <v>7.05227716906029E+55</v>
      </c>
      <c r="P179" s="13">
        <f t="shared" si="71"/>
        <v>-3.6419231455137755E-83</v>
      </c>
      <c r="Q179" s="13">
        <f t="shared" si="72"/>
        <v>3.6419231455137747E-83</v>
      </c>
      <c r="R179" s="13">
        <f t="shared" si="73"/>
        <v>7.4858640184226832E-84</v>
      </c>
      <c r="S179" s="13">
        <f t="shared" si="74"/>
        <v>7.4858640184226823E-84</v>
      </c>
      <c r="T179" s="13">
        <f t="shared" si="75"/>
        <v>1.266696951076918E-22</v>
      </c>
      <c r="U179" s="13">
        <f t="shared" si="76"/>
        <v>3.115211319662336E-39</v>
      </c>
      <c r="V179" s="13">
        <f t="shared" si="77"/>
        <v>-1.2609695628620941E-22</v>
      </c>
      <c r="W179" s="13">
        <f t="shared" si="78"/>
        <v>-1.2032010390179867E-23</v>
      </c>
      <c r="X179" s="53"/>
    </row>
    <row r="180" spans="1:24" hidden="1">
      <c r="A180" s="1">
        <v>161</v>
      </c>
      <c r="B180" s="13">
        <f t="shared" ref="B180:B219" si="79">COS($A180*Leiter_v1)</f>
        <v>0.98646420894641274</v>
      </c>
      <c r="C180" s="13">
        <f t="shared" ref="C180:C219" si="80">SIN($A180*Leiter_v1)</f>
        <v>0.16397671928578181</v>
      </c>
      <c r="D180" s="13">
        <f t="shared" ref="D180:D219" si="81">EXP(-$A180*Leiter_u1)</f>
        <v>7.6612152358604131E-60</v>
      </c>
      <c r="E180" s="13">
        <f t="shared" ref="E180:E219" si="82">EXP($A180*Leiter_u1)</f>
        <v>1.3052759506340803E+59</v>
      </c>
      <c r="F180" s="13">
        <f t="shared" ref="F180:F219" si="83">-Strom_1/$A180</f>
        <v>-6.2111801242236021E-3</v>
      </c>
      <c r="G180" s="13">
        <f t="shared" ref="G180:G219" si="84">Strom_1/$A180*COS($A180*Leiter_v1)/EXP($A180*Leiter_u1)</f>
        <v>4.6941084641063643E-62</v>
      </c>
      <c r="H180" s="13">
        <f t="shared" ref="H180:H219" si="85">Strom_1/$A180*SIN($A180*Leiter_v1)/EXP($A180*Leiter_u1)</f>
        <v>7.802862982103338E-63</v>
      </c>
      <c r="I180" s="13">
        <f t="shared" ref="I180:I219" si="86">-Strom_2/$A180</f>
        <v>6.2111801242236021E-3</v>
      </c>
      <c r="J180" s="13">
        <f t="shared" ref="J180:J219" si="87">Strom_2/$A180*COS($A180*Leiter_v2)/EXP(-$A180*Leiter_u2)</f>
        <v>-4.6941084641063643E-62</v>
      </c>
      <c r="K180" s="13">
        <f t="shared" ref="K180:K219" si="88">Strom_2/$A180*SIN($A180*Leiter_v2)/EXP(-$A180*Leiter_u2)</f>
        <v>7.802862982103338E-63</v>
      </c>
      <c r="L180" s="13">
        <f t="shared" si="67"/>
        <v>-7.997565267695807E+56</v>
      </c>
      <c r="M180" s="13">
        <f t="shared" si="68"/>
        <v>7.997565267695807E+56</v>
      </c>
      <c r="N180" s="13">
        <f t="shared" si="69"/>
        <v>1.3294091189292332E+56</v>
      </c>
      <c r="O180" s="13">
        <f t="shared" si="70"/>
        <v>1.3294091189292332E+56</v>
      </c>
      <c r="P180" s="13">
        <f t="shared" si="71"/>
        <v>-1.1489145828651025E-83</v>
      </c>
      <c r="Q180" s="13">
        <f t="shared" si="72"/>
        <v>1.1489145828651023E-83</v>
      </c>
      <c r="R180" s="13">
        <f t="shared" si="73"/>
        <v>1.9098031365884668E-84</v>
      </c>
      <c r="S180" s="13">
        <f t="shared" si="74"/>
        <v>1.9098031365884668E-84</v>
      </c>
      <c r="T180" s="13">
        <f t="shared" si="75"/>
        <v>9.2992230248533062E-23</v>
      </c>
      <c r="U180" s="13">
        <f t="shared" si="76"/>
        <v>-4.7730051057557422E-61</v>
      </c>
      <c r="V180" s="13">
        <f t="shared" si="77"/>
        <v>-9.2571764561659153E-23</v>
      </c>
      <c r="W180" s="13">
        <f t="shared" si="78"/>
        <v>-8.8330794481276511E-24</v>
      </c>
      <c r="X180" s="53"/>
    </row>
    <row r="181" spans="1:24" hidden="1">
      <c r="A181" s="1">
        <v>162</v>
      </c>
      <c r="B181" s="13">
        <f t="shared" si="79"/>
        <v>0.99198204808902124</v>
      </c>
      <c r="C181" s="13">
        <f t="shared" si="80"/>
        <v>0.12637886005622426</v>
      </c>
      <c r="D181" s="13">
        <f t="shared" si="81"/>
        <v>3.2894204517772025E-60</v>
      </c>
      <c r="E181" s="13">
        <f t="shared" si="82"/>
        <v>3.0400491960817043E+59</v>
      </c>
      <c r="F181" s="13">
        <f t="shared" si="83"/>
        <v>-6.1728395061728392E-3</v>
      </c>
      <c r="G181" s="13">
        <f t="shared" si="84"/>
        <v>2.0142259486295446E-62</v>
      </c>
      <c r="H181" s="13">
        <f t="shared" si="85"/>
        <v>2.5661309070446483E-63</v>
      </c>
      <c r="I181" s="13">
        <f t="shared" si="86"/>
        <v>6.1728395061728392E-3</v>
      </c>
      <c r="J181" s="13">
        <f t="shared" si="87"/>
        <v>-2.0142259486295446E-62</v>
      </c>
      <c r="K181" s="13">
        <f t="shared" si="88"/>
        <v>2.5661309070446483E-63</v>
      </c>
      <c r="L181" s="13">
        <f t="shared" si="67"/>
        <v>-1.8615273011237723E+57</v>
      </c>
      <c r="M181" s="13">
        <f t="shared" si="68"/>
        <v>1.8615273011237723E+57</v>
      </c>
      <c r="N181" s="13">
        <f t="shared" si="69"/>
        <v>2.3715922957755971E+56</v>
      </c>
      <c r="O181" s="13">
        <f t="shared" si="70"/>
        <v>2.3715922957755971E+56</v>
      </c>
      <c r="P181" s="13">
        <f t="shared" si="71"/>
        <v>-3.6192346939884986E-84</v>
      </c>
      <c r="Q181" s="13">
        <f t="shared" si="72"/>
        <v>3.6192346939884982E-84</v>
      </c>
      <c r="R181" s="13">
        <f t="shared" si="73"/>
        <v>4.6109176651265079E-85</v>
      </c>
      <c r="S181" s="13">
        <f t="shared" si="74"/>
        <v>4.6109176651265073E-85</v>
      </c>
      <c r="T181" s="13">
        <f t="shared" si="75"/>
        <v>6.826853794228148E-23</v>
      </c>
      <c r="U181" s="13">
        <f t="shared" si="76"/>
        <v>-1.5794499342415411E-61</v>
      </c>
      <c r="V181" s="13">
        <f t="shared" si="77"/>
        <v>-6.7959860780532995E-23</v>
      </c>
      <c r="W181" s="13">
        <f t="shared" si="78"/>
        <v>-6.484643048564822E-24</v>
      </c>
      <c r="X181" s="53"/>
    </row>
    <row r="182" spans="1:24" hidden="1">
      <c r="A182" s="1">
        <v>163</v>
      </c>
      <c r="B182" s="13">
        <f t="shared" si="79"/>
        <v>0.99606741995209747</v>
      </c>
      <c r="C182" s="13">
        <f t="shared" si="80"/>
        <v>8.8598503993984098E-2</v>
      </c>
      <c r="D182" s="13">
        <f t="shared" si="81"/>
        <v>1.4123460280717776E-60</v>
      </c>
      <c r="E182" s="13">
        <f t="shared" si="82"/>
        <v>7.0804178305033502E+59</v>
      </c>
      <c r="F182" s="13">
        <f t="shared" si="83"/>
        <v>-6.1349693251533744E-3</v>
      </c>
      <c r="G182" s="13">
        <f t="shared" si="84"/>
        <v>8.6306249341168608E-63</v>
      </c>
      <c r="H182" s="13">
        <f t="shared" si="85"/>
        <v>7.6767941846015321E-64</v>
      </c>
      <c r="I182" s="13">
        <f t="shared" si="86"/>
        <v>6.1349693251533744E-3</v>
      </c>
      <c r="J182" s="13">
        <f t="shared" si="87"/>
        <v>-8.6306249341166146E-63</v>
      </c>
      <c r="K182" s="13">
        <f t="shared" si="88"/>
        <v>7.6767941846013135E-64</v>
      </c>
      <c r="L182" s="13">
        <f t="shared" si="67"/>
        <v>-4.3267322212346623E+57</v>
      </c>
      <c r="M182" s="13">
        <f t="shared" si="68"/>
        <v>4.3267322212345396E+57</v>
      </c>
      <c r="N182" s="13">
        <f t="shared" si="69"/>
        <v>3.8485547695395407E+56</v>
      </c>
      <c r="O182" s="13">
        <f t="shared" si="70"/>
        <v>3.8485547695394313E+56</v>
      </c>
      <c r="P182" s="13">
        <f t="shared" si="71"/>
        <v>-1.1384782600223768E-84</v>
      </c>
      <c r="Q182" s="13">
        <f t="shared" si="72"/>
        <v>1.1384782600223444E-84</v>
      </c>
      <c r="R182" s="13">
        <f t="shared" si="73"/>
        <v>1.0126570616325098E-85</v>
      </c>
      <c r="S182" s="13">
        <f t="shared" si="74"/>
        <v>1.0126570616324809E-85</v>
      </c>
      <c r="T182" s="13">
        <f t="shared" si="75"/>
        <v>5.0118093310808795E-23</v>
      </c>
      <c r="U182" s="13">
        <f t="shared" si="76"/>
        <v>-4.7542229460569262E-62</v>
      </c>
      <c r="V182" s="13">
        <f t="shared" si="77"/>
        <v>-4.9891483641673855E-23</v>
      </c>
      <c r="W182" s="13">
        <f t="shared" si="78"/>
        <v>-4.760581597192444E-24</v>
      </c>
      <c r="X182" s="53"/>
    </row>
    <row r="183" spans="1:24" hidden="1">
      <c r="A183" s="1">
        <v>164</v>
      </c>
      <c r="B183" s="13">
        <f t="shared" si="79"/>
        <v>0.99871442507251107</v>
      </c>
      <c r="C183" s="13">
        <f t="shared" si="80"/>
        <v>5.0690207654768782E-2</v>
      </c>
      <c r="D183" s="13">
        <f t="shared" si="81"/>
        <v>6.0640508936228128E-61</v>
      </c>
      <c r="E183" s="13">
        <f t="shared" si="82"/>
        <v>1.6490626769831996E+60</v>
      </c>
      <c r="F183" s="13">
        <f t="shared" si="83"/>
        <v>-6.0975609756097563E-3</v>
      </c>
      <c r="G183" s="13">
        <f t="shared" si="84"/>
        <v>3.6928384767286309E-63</v>
      </c>
      <c r="H183" s="13">
        <f t="shared" si="85"/>
        <v>1.8743170672367477E-64</v>
      </c>
      <c r="I183" s="13">
        <f t="shared" si="86"/>
        <v>6.0975609756097563E-3</v>
      </c>
      <c r="J183" s="13">
        <f t="shared" si="87"/>
        <v>-3.6928384767285257E-63</v>
      </c>
      <c r="K183" s="13">
        <f t="shared" si="88"/>
        <v>1.874317067236694E-64</v>
      </c>
      <c r="L183" s="13">
        <f t="shared" si="67"/>
        <v>-1.0042333435072312E+58</v>
      </c>
      <c r="M183" s="13">
        <f t="shared" si="68"/>
        <v>1.0042333435072026E+58</v>
      </c>
      <c r="N183" s="13">
        <f t="shared" si="69"/>
        <v>5.0970322885371749E+56</v>
      </c>
      <c r="O183" s="13">
        <f t="shared" si="70"/>
        <v>5.0970322885370303E+56</v>
      </c>
      <c r="P183" s="13">
        <f t="shared" si="71"/>
        <v>-3.5761584159563051E-85</v>
      </c>
      <c r="Q183" s="13">
        <f t="shared" si="72"/>
        <v>3.5761584159562028E-85</v>
      </c>
      <c r="R183" s="13">
        <f t="shared" si="73"/>
        <v>1.8150955684655567E-86</v>
      </c>
      <c r="S183" s="13">
        <f t="shared" si="74"/>
        <v>1.8150955684655049E-86</v>
      </c>
      <c r="T183" s="13">
        <f t="shared" si="75"/>
        <v>3.6793277735563574E-23</v>
      </c>
      <c r="U183" s="13">
        <f t="shared" si="76"/>
        <v>-1.1678819598295638E-62</v>
      </c>
      <c r="V183" s="13">
        <f t="shared" si="77"/>
        <v>-3.662691640887983E-23</v>
      </c>
      <c r="W183" s="13">
        <f t="shared" si="78"/>
        <v>-3.4948935467690437E-24</v>
      </c>
      <c r="X183" s="53"/>
    </row>
    <row r="184" spans="1:24" hidden="1">
      <c r="A184" s="1">
        <v>165</v>
      </c>
      <c r="B184" s="13">
        <f t="shared" si="79"/>
        <v>0.99991924105425123</v>
      </c>
      <c r="C184" s="13">
        <f t="shared" si="80"/>
        <v>1.2708712345875632E-2</v>
      </c>
      <c r="D184" s="13">
        <f t="shared" si="81"/>
        <v>2.6036617450365206E-61</v>
      </c>
      <c r="E184" s="13">
        <f t="shared" si="82"/>
        <v>3.8407446816251984E+60</v>
      </c>
      <c r="F184" s="13">
        <f t="shared" si="83"/>
        <v>-6.0606060606060606E-3</v>
      </c>
      <c r="G184" s="13">
        <f t="shared" si="84"/>
        <v>1.5778493794296394E-63</v>
      </c>
      <c r="H184" s="13">
        <f t="shared" si="85"/>
        <v>2.0054053432502864E-65</v>
      </c>
      <c r="I184" s="13">
        <f t="shared" si="86"/>
        <v>6.0606060606060606E-3</v>
      </c>
      <c r="J184" s="13">
        <f t="shared" si="87"/>
        <v>-1.5778493794295946E-63</v>
      </c>
      <c r="K184" s="13">
        <f t="shared" si="88"/>
        <v>2.0054053432502295E-65</v>
      </c>
      <c r="L184" s="13">
        <f t="shared" si="67"/>
        <v>-2.3275360649296543E+58</v>
      </c>
      <c r="M184" s="13">
        <f t="shared" si="68"/>
        <v>2.327536064929588E+58</v>
      </c>
      <c r="N184" s="13">
        <f t="shared" si="69"/>
        <v>2.9582375365289533E+56</v>
      </c>
      <c r="O184" s="13">
        <f t="shared" si="70"/>
        <v>2.9582375365288693E+56</v>
      </c>
      <c r="P184" s="13">
        <f t="shared" si="71"/>
        <v>-1.1217495871942365E-85</v>
      </c>
      <c r="Q184" s="13">
        <f t="shared" si="72"/>
        <v>1.1217495871942045E-85</v>
      </c>
      <c r="R184" s="13">
        <f t="shared" si="73"/>
        <v>1.4257144219692859E-87</v>
      </c>
      <c r="S184" s="13">
        <f t="shared" si="74"/>
        <v>1.4257144219692453E-87</v>
      </c>
      <c r="T184" s="13">
        <f t="shared" si="75"/>
        <v>2.7011109104469541E-23</v>
      </c>
      <c r="U184" s="13">
        <f t="shared" si="76"/>
        <v>5.3750548793243704E-41</v>
      </c>
      <c r="V184" s="13">
        <f t="shared" si="77"/>
        <v>-2.6888977991875688E-23</v>
      </c>
      <c r="W184" s="13">
        <f t="shared" si="78"/>
        <v>-2.5657119101688316E-24</v>
      </c>
      <c r="X184" s="53"/>
    </row>
    <row r="185" spans="1:24" hidden="1">
      <c r="A185" s="1">
        <v>166</v>
      </c>
      <c r="B185" s="13">
        <f t="shared" si="79"/>
        <v>0.99968012808813966</v>
      </c>
      <c r="C185" s="13">
        <f t="shared" si="80"/>
        <v>-2.529113492274768E-2</v>
      </c>
      <c r="D185" s="13">
        <f t="shared" si="81"/>
        <v>1.117908573243627E-61</v>
      </c>
      <c r="E185" s="13">
        <f t="shared" si="82"/>
        <v>8.9452753466098439E+60</v>
      </c>
      <c r="F185" s="13">
        <f t="shared" si="83"/>
        <v>-6.024096385542169E-3</v>
      </c>
      <c r="G185" s="13">
        <f t="shared" si="84"/>
        <v>6.7322348535603521E-64</v>
      </c>
      <c r="H185" s="13">
        <f t="shared" si="85"/>
        <v>-1.7032034070602967E-65</v>
      </c>
      <c r="I185" s="13">
        <f t="shared" si="86"/>
        <v>6.024096385542169E-3</v>
      </c>
      <c r="J185" s="13">
        <f t="shared" si="87"/>
        <v>-6.7322348535601605E-64</v>
      </c>
      <c r="K185" s="13">
        <f t="shared" si="88"/>
        <v>-1.7032034070602484E-65</v>
      </c>
      <c r="L185" s="13">
        <f t="shared" si="67"/>
        <v>-5.3869963881222055E+58</v>
      </c>
      <c r="M185" s="13">
        <f t="shared" si="68"/>
        <v>5.3869963881220527E+58</v>
      </c>
      <c r="N185" s="13">
        <f t="shared" si="69"/>
        <v>-1.3628684681460513E+57</v>
      </c>
      <c r="O185" s="13">
        <f t="shared" si="70"/>
        <v>-1.3628684681460125E+57</v>
      </c>
      <c r="P185" s="13">
        <f t="shared" si="71"/>
        <v>-3.5136910410717893E-86</v>
      </c>
      <c r="Q185" s="13">
        <f t="shared" si="72"/>
        <v>3.5136910410716893E-86</v>
      </c>
      <c r="R185" s="13">
        <f t="shared" si="73"/>
        <v>-8.8893668784382721E-88</v>
      </c>
      <c r="S185" s="13">
        <f t="shared" si="74"/>
        <v>-8.8893668784380176E-88</v>
      </c>
      <c r="T185" s="13">
        <f t="shared" si="75"/>
        <v>1.9829709663195958E-23</v>
      </c>
      <c r="U185" s="13">
        <f t="shared" si="76"/>
        <v>1.2594627345700625E-40</v>
      </c>
      <c r="V185" s="13">
        <f t="shared" si="77"/>
        <v>-1.9740049349944385E-23</v>
      </c>
      <c r="W185" s="13">
        <f t="shared" si="78"/>
        <v>-1.8835702770025517E-24</v>
      </c>
      <c r="X185" s="53"/>
    </row>
    <row r="186" spans="1:24" hidden="1">
      <c r="A186" s="1">
        <v>167</v>
      </c>
      <c r="B186" s="13">
        <f t="shared" si="79"/>
        <v>0.99799743146419528</v>
      </c>
      <c r="C186" s="13">
        <f t="shared" si="80"/>
        <v>-6.3254460640090923E-2</v>
      </c>
      <c r="D186" s="13">
        <f t="shared" si="81"/>
        <v>4.7998538232318354E-62</v>
      </c>
      <c r="E186" s="13">
        <f t="shared" si="82"/>
        <v>2.0833967800433567E+61</v>
      </c>
      <c r="F186" s="13">
        <f t="shared" si="83"/>
        <v>-5.9880239520958087E-3</v>
      </c>
      <c r="G186" s="13">
        <f t="shared" si="84"/>
        <v>2.8684082556820173E-64</v>
      </c>
      <c r="H186" s="13">
        <f t="shared" si="85"/>
        <v>-1.8180369146096292E-65</v>
      </c>
      <c r="I186" s="13">
        <f t="shared" si="86"/>
        <v>5.9880239520958087E-3</v>
      </c>
      <c r="J186" s="13">
        <f t="shared" si="87"/>
        <v>-2.868408255681936E-64</v>
      </c>
      <c r="K186" s="13">
        <f t="shared" si="88"/>
        <v>-1.8180369146095775E-65</v>
      </c>
      <c r="L186" s="13">
        <f t="shared" si="67"/>
        <v>-1.2450446917389844E+59</v>
      </c>
      <c r="M186" s="13">
        <f t="shared" si="68"/>
        <v>1.2450446917389489E+59</v>
      </c>
      <c r="N186" s="13">
        <f t="shared" si="69"/>
        <v>-7.8912658455657734E+57</v>
      </c>
      <c r="O186" s="13">
        <f t="shared" si="70"/>
        <v>-7.8912658455655489E+57</v>
      </c>
      <c r="P186" s="13">
        <f t="shared" si="71"/>
        <v>-1.0990544666091361E-86</v>
      </c>
      <c r="Q186" s="13">
        <f t="shared" si="72"/>
        <v>1.0990544666091046E-86</v>
      </c>
      <c r="R186" s="13">
        <f t="shared" si="73"/>
        <v>-6.9659595613836876E-88</v>
      </c>
      <c r="S186" s="13">
        <f t="shared" si="74"/>
        <v>-6.9659595613834889E-88</v>
      </c>
      <c r="T186" s="13">
        <f t="shared" si="75"/>
        <v>1.4557617156920199E-23</v>
      </c>
      <c r="U186" s="13">
        <f t="shared" si="76"/>
        <v>-1.4755094142459474E-40</v>
      </c>
      <c r="V186" s="13">
        <f t="shared" si="77"/>
        <v>-1.449179468464727E-23</v>
      </c>
      <c r="W186" s="13">
        <f t="shared" si="78"/>
        <v>-1.3827885252223074E-24</v>
      </c>
      <c r="X186" s="53"/>
    </row>
    <row r="187" spans="1:24" hidden="1">
      <c r="A187" s="1">
        <v>168</v>
      </c>
      <c r="B187" s="13">
        <f t="shared" si="79"/>
        <v>0.99487358107301926</v>
      </c>
      <c r="C187" s="13">
        <f t="shared" si="80"/>
        <v>-0.10112644403392457</v>
      </c>
      <c r="D187" s="13">
        <f t="shared" si="81"/>
        <v>2.0608659129920136E-62</v>
      </c>
      <c r="E187" s="13">
        <f t="shared" si="82"/>
        <v>4.8523292742911956E+61</v>
      </c>
      <c r="F187" s="13">
        <f t="shared" si="83"/>
        <v>-5.9523809523809521E-3</v>
      </c>
      <c r="G187" s="13">
        <f t="shared" si="84"/>
        <v>1.2204172922438582E-64</v>
      </c>
      <c r="H187" s="13">
        <f t="shared" si="85"/>
        <v>-1.2405240560214864E-65</v>
      </c>
      <c r="I187" s="13">
        <f t="shared" si="86"/>
        <v>5.9523809523809521E-3</v>
      </c>
      <c r="J187" s="13">
        <f t="shared" si="87"/>
        <v>-1.2204172922438236E-64</v>
      </c>
      <c r="K187" s="13">
        <f t="shared" si="88"/>
        <v>-1.2405240560214512E-65</v>
      </c>
      <c r="L187" s="13">
        <f t="shared" si="67"/>
        <v>-2.8734846438450375E+59</v>
      </c>
      <c r="M187" s="13">
        <f t="shared" si="68"/>
        <v>2.8734846438449559E+59</v>
      </c>
      <c r="N187" s="13">
        <f t="shared" si="69"/>
        <v>-2.9208262189928352E+58</v>
      </c>
      <c r="O187" s="13">
        <f t="shared" si="70"/>
        <v>-2.9208262189927522E+58</v>
      </c>
      <c r="P187" s="13">
        <f t="shared" si="71"/>
        <v>-3.4328951791216531E-87</v>
      </c>
      <c r="Q187" s="13">
        <f t="shared" si="72"/>
        <v>3.4328951791215545E-87</v>
      </c>
      <c r="R187" s="13">
        <f t="shared" si="73"/>
        <v>-3.4894532210951895E-88</v>
      </c>
      <c r="S187" s="13">
        <f t="shared" si="74"/>
        <v>-3.4894532210950891E-88</v>
      </c>
      <c r="T187" s="13">
        <f t="shared" si="75"/>
        <v>1.0687207270652968E-23</v>
      </c>
      <c r="U187" s="13">
        <f t="shared" si="76"/>
        <v>7.9182008607561079E-64</v>
      </c>
      <c r="V187" s="13">
        <f t="shared" si="77"/>
        <v>-1.0638884911528885E-23</v>
      </c>
      <c r="W187" s="13">
        <f t="shared" si="78"/>
        <v>-1.0151487995070888E-24</v>
      </c>
      <c r="X187" s="53"/>
    </row>
    <row r="188" spans="1:24" hidden="1">
      <c r="A188" s="1">
        <v>169</v>
      </c>
      <c r="B188" s="13">
        <f t="shared" si="79"/>
        <v>0.99031308789692229</v>
      </c>
      <c r="C188" s="13">
        <f t="shared" si="80"/>
        <v>-0.13885239623449999</v>
      </c>
      <c r="D188" s="13">
        <f t="shared" si="81"/>
        <v>8.8485367841321162E-63</v>
      </c>
      <c r="E188" s="13">
        <f t="shared" si="82"/>
        <v>1.1301303530695356E+62</v>
      </c>
      <c r="F188" s="13">
        <f t="shared" si="83"/>
        <v>-5.9171597633136093E-3</v>
      </c>
      <c r="G188" s="13">
        <f t="shared" si="84"/>
        <v>5.1851016485582112E-65</v>
      </c>
      <c r="H188" s="13">
        <f t="shared" si="85"/>
        <v>-7.2700623410997677E-66</v>
      </c>
      <c r="I188" s="13">
        <f t="shared" si="86"/>
        <v>5.9171597633136093E-3</v>
      </c>
      <c r="J188" s="13">
        <f t="shared" si="87"/>
        <v>-5.1851016485582112E-65</v>
      </c>
      <c r="K188" s="13">
        <f t="shared" si="88"/>
        <v>-7.2700623410997677E-66</v>
      </c>
      <c r="L188" s="13">
        <f t="shared" si="67"/>
        <v>-6.6223839033984058E+59</v>
      </c>
      <c r="M188" s="13">
        <f t="shared" si="68"/>
        <v>6.6223839033984058E+59</v>
      </c>
      <c r="N188" s="13">
        <f t="shared" si="69"/>
        <v>-9.2852844722512717E+58</v>
      </c>
      <c r="O188" s="13">
        <f t="shared" si="70"/>
        <v>-9.2852844722512717E+58</v>
      </c>
      <c r="P188" s="13">
        <f t="shared" si="71"/>
        <v>-1.0707384620638436E-87</v>
      </c>
      <c r="Q188" s="13">
        <f t="shared" si="72"/>
        <v>1.0707384620638436E-87</v>
      </c>
      <c r="R188" s="13">
        <f t="shared" si="73"/>
        <v>-1.5012888652591745E-88</v>
      </c>
      <c r="S188" s="13">
        <f t="shared" si="74"/>
        <v>-1.5012888652591745E-88</v>
      </c>
      <c r="T188" s="13">
        <f t="shared" si="75"/>
        <v>7.8458169365725901E-24</v>
      </c>
      <c r="U188" s="13">
        <f t="shared" si="76"/>
        <v>4.6680648601733622E-64</v>
      </c>
      <c r="V188" s="13">
        <f t="shared" si="77"/>
        <v>-7.8103419641097702E-24</v>
      </c>
      <c r="W188" s="13">
        <f t="shared" si="78"/>
        <v>-7.4525284694206407E-25</v>
      </c>
      <c r="X188" s="53"/>
    </row>
    <row r="189" spans="1:24" hidden="1">
      <c r="A189" s="1">
        <v>170</v>
      </c>
      <c r="B189" s="13">
        <f t="shared" si="79"/>
        <v>0.98432253749586085</v>
      </c>
      <c r="C189" s="13">
        <f t="shared" si="80"/>
        <v>-0.1763778392477624</v>
      </c>
      <c r="D189" s="13">
        <f t="shared" si="81"/>
        <v>3.7992089988264336E-63</v>
      </c>
      <c r="E189" s="13">
        <f t="shared" si="82"/>
        <v>2.6321268461642871E+62</v>
      </c>
      <c r="F189" s="13">
        <f t="shared" si="83"/>
        <v>-5.8823529411764705E-3</v>
      </c>
      <c r="G189" s="13">
        <f t="shared" si="84"/>
        <v>2.1997923777658497E-65</v>
      </c>
      <c r="H189" s="13">
        <f t="shared" si="85"/>
        <v>-3.9417427886097709E-66</v>
      </c>
      <c r="I189" s="13">
        <f t="shared" si="86"/>
        <v>5.8823529411764705E-3</v>
      </c>
      <c r="J189" s="13">
        <f t="shared" si="87"/>
        <v>-2.1997923777658497E-65</v>
      </c>
      <c r="K189" s="13">
        <f t="shared" si="88"/>
        <v>-3.9417427886097709E-66</v>
      </c>
      <c r="L189" s="13">
        <f t="shared" si="67"/>
        <v>-1.5240363389572992E+60</v>
      </c>
      <c r="M189" s="13">
        <f t="shared" si="68"/>
        <v>1.5240363389572992E+60</v>
      </c>
      <c r="N189" s="13">
        <f t="shared" si="69"/>
        <v>-2.7308755632499087E+59</v>
      </c>
      <c r="O189" s="13">
        <f t="shared" si="70"/>
        <v>-2.7308755632499087E+59</v>
      </c>
      <c r="P189" s="13">
        <f t="shared" si="71"/>
        <v>-3.3348918919969942E-88</v>
      </c>
      <c r="Q189" s="13">
        <f t="shared" si="72"/>
        <v>3.3348918919969931E-88</v>
      </c>
      <c r="R189" s="13">
        <f t="shared" si="73"/>
        <v>-5.9756939786394499E-89</v>
      </c>
      <c r="S189" s="13">
        <f t="shared" si="74"/>
        <v>-5.9756939786394485E-89</v>
      </c>
      <c r="T189" s="13">
        <f t="shared" si="75"/>
        <v>5.7598624077630338E-24</v>
      </c>
      <c r="U189" s="13">
        <f t="shared" si="76"/>
        <v>1.1860125333174381E-40</v>
      </c>
      <c r="V189" s="13">
        <f t="shared" si="77"/>
        <v>-5.7338191082625626E-24</v>
      </c>
      <c r="W189" s="13">
        <f t="shared" si="78"/>
        <v>-5.4711369027368056E-25</v>
      </c>
      <c r="X189" s="53"/>
    </row>
    <row r="190" spans="1:24" hidden="1">
      <c r="A190" s="1">
        <v>171</v>
      </c>
      <c r="B190" s="13">
        <f t="shared" si="79"/>
        <v>0.97691058049758817</v>
      </c>
      <c r="C190" s="13">
        <f t="shared" si="80"/>
        <v>-0.2136485846240628</v>
      </c>
      <c r="D190" s="13">
        <f t="shared" si="81"/>
        <v>1.6312289103717015E-63</v>
      </c>
      <c r="E190" s="13">
        <f t="shared" si="82"/>
        <v>6.1303474554784218E+62</v>
      </c>
      <c r="F190" s="13">
        <f t="shared" si="83"/>
        <v>-5.8479532163742687E-3</v>
      </c>
      <c r="G190" s="13">
        <f t="shared" si="84"/>
        <v>9.3190922909688142E-66</v>
      </c>
      <c r="H190" s="13">
        <f t="shared" si="85"/>
        <v>-2.0380687011623755E-66</v>
      </c>
      <c r="I190" s="13">
        <f t="shared" si="86"/>
        <v>5.8479532163742687E-3</v>
      </c>
      <c r="J190" s="13">
        <f t="shared" si="87"/>
        <v>-9.3190922909688142E-66</v>
      </c>
      <c r="K190" s="13">
        <f t="shared" si="88"/>
        <v>-2.0380687011623755E-66</v>
      </c>
      <c r="L190" s="13">
        <f t="shared" si="67"/>
        <v>-3.5022229774171566E+60</v>
      </c>
      <c r="M190" s="13">
        <f t="shared" si="68"/>
        <v>3.5022229774171566E+60</v>
      </c>
      <c r="N190" s="13">
        <f t="shared" si="69"/>
        <v>-7.6592985796297642E+59</v>
      </c>
      <c r="O190" s="13">
        <f t="shared" si="70"/>
        <v>-7.6592985796297642E+59</v>
      </c>
      <c r="P190" s="13">
        <f t="shared" si="71"/>
        <v>-1.0371644397134187E-88</v>
      </c>
      <c r="Q190" s="13">
        <f t="shared" si="72"/>
        <v>1.0371644397134185E-88</v>
      </c>
      <c r="R190" s="13">
        <f t="shared" si="73"/>
        <v>-2.268259951226192E-89</v>
      </c>
      <c r="S190" s="13">
        <f t="shared" si="74"/>
        <v>-2.2682599512261913E-89</v>
      </c>
      <c r="T190" s="13">
        <f t="shared" si="75"/>
        <v>4.2284972010647564E-24</v>
      </c>
      <c r="U190" s="13">
        <f t="shared" si="76"/>
        <v>1.3892638888446455E-40</v>
      </c>
      <c r="V190" s="13">
        <f t="shared" si="77"/>
        <v>-4.2093779910475501E-24</v>
      </c>
      <c r="W190" s="13">
        <f t="shared" si="78"/>
        <v>-4.0165346742804469E-25</v>
      </c>
      <c r="X190" s="53"/>
    </row>
    <row r="191" spans="1:24" hidden="1">
      <c r="A191" s="1">
        <v>172</v>
      </c>
      <c r="B191" s="13">
        <f t="shared" si="79"/>
        <v>0.9680879201057534</v>
      </c>
      <c r="C191" s="13">
        <f t="shared" si="80"/>
        <v>-0.25061081170874588</v>
      </c>
      <c r="D191" s="13">
        <f t="shared" si="81"/>
        <v>7.0038467450840339E-64</v>
      </c>
      <c r="E191" s="13">
        <f t="shared" si="82"/>
        <v>1.4277868097298032E+63</v>
      </c>
      <c r="F191" s="13">
        <f t="shared" si="83"/>
        <v>-5.8139534883720929E-3</v>
      </c>
      <c r="G191" s="13">
        <f t="shared" si="84"/>
        <v>3.9420578070859616E-66</v>
      </c>
      <c r="H191" s="13">
        <f t="shared" si="85"/>
        <v>-1.0204882080634696E-66</v>
      </c>
      <c r="I191" s="13">
        <f t="shared" si="86"/>
        <v>5.8139534883720929E-3</v>
      </c>
      <c r="J191" s="13">
        <f t="shared" si="87"/>
        <v>-3.9420578070859616E-66</v>
      </c>
      <c r="K191" s="13">
        <f t="shared" si="88"/>
        <v>-1.0204882080634696E-66</v>
      </c>
      <c r="L191" s="13">
        <f t="shared" si="67"/>
        <v>-8.0361811801497352E+60</v>
      </c>
      <c r="M191" s="13">
        <f t="shared" si="68"/>
        <v>8.0361811801497352E+60</v>
      </c>
      <c r="N191" s="13">
        <f t="shared" si="69"/>
        <v>-2.0803419263571322E+60</v>
      </c>
      <c r="O191" s="13">
        <f t="shared" si="70"/>
        <v>-2.0803419263571322E+60</v>
      </c>
      <c r="P191" s="13">
        <f t="shared" si="71"/>
        <v>-3.2208532096026696E-89</v>
      </c>
      <c r="Q191" s="13">
        <f t="shared" si="72"/>
        <v>3.2208532096026696E-89</v>
      </c>
      <c r="R191" s="13">
        <f t="shared" si="73"/>
        <v>-8.3378856453974588E-90</v>
      </c>
      <c r="S191" s="13">
        <f t="shared" si="74"/>
        <v>-8.3378856453974588E-90</v>
      </c>
      <c r="T191" s="13">
        <f t="shared" si="75"/>
        <v>3.1042735596101881E-24</v>
      </c>
      <c r="U191" s="13">
        <f t="shared" si="76"/>
        <v>6.6688120816871322E-65</v>
      </c>
      <c r="V191" s="13">
        <f t="shared" si="77"/>
        <v>-3.0902375427193401E-24</v>
      </c>
      <c r="W191" s="13">
        <f t="shared" si="78"/>
        <v>-2.948665163473845E-25</v>
      </c>
      <c r="X191" s="53"/>
    </row>
    <row r="192" spans="1:24" hidden="1">
      <c r="A192" s="1">
        <v>173</v>
      </c>
      <c r="B192" s="13">
        <f t="shared" si="79"/>
        <v>0.95786729664398884</v>
      </c>
      <c r="C192" s="13">
        <f t="shared" si="80"/>
        <v>-0.28721114536162518</v>
      </c>
      <c r="D192" s="13">
        <f t="shared" si="81"/>
        <v>3.007172624070763E-64</v>
      </c>
      <c r="E192" s="13">
        <f t="shared" si="82"/>
        <v>3.3253827598573819E+63</v>
      </c>
      <c r="F192" s="13">
        <f t="shared" si="83"/>
        <v>-5.7803468208092483E-3</v>
      </c>
      <c r="G192" s="13">
        <f t="shared" si="84"/>
        <v>1.6650128970869781E-66</v>
      </c>
      <c r="H192" s="13">
        <f t="shared" si="85"/>
        <v>-4.992447940228253E-67</v>
      </c>
      <c r="I192" s="13">
        <f t="shared" si="86"/>
        <v>5.7803468208092483E-3</v>
      </c>
      <c r="J192" s="13">
        <f t="shared" si="87"/>
        <v>-1.6650128970869304E-66</v>
      </c>
      <c r="K192" s="13">
        <f t="shared" si="88"/>
        <v>-4.9924479402281101E-67</v>
      </c>
      <c r="L192" s="13">
        <f t="shared" si="67"/>
        <v>-1.8411996499949179E+61</v>
      </c>
      <c r="M192" s="13">
        <f t="shared" si="68"/>
        <v>1.8411996499948657E+61</v>
      </c>
      <c r="N192" s="13">
        <f t="shared" si="69"/>
        <v>-5.5207340533206239E+60</v>
      </c>
      <c r="O192" s="13">
        <f t="shared" si="70"/>
        <v>-5.5207340533204676E+60</v>
      </c>
      <c r="P192" s="13">
        <f t="shared" si="71"/>
        <v>-9.9871019670516727E-90</v>
      </c>
      <c r="Q192" s="13">
        <f t="shared" si="72"/>
        <v>9.9871019670513866E-90</v>
      </c>
      <c r="R192" s="13">
        <f t="shared" si="73"/>
        <v>-2.9945766024689254E-90</v>
      </c>
      <c r="S192" s="13">
        <f t="shared" si="74"/>
        <v>-2.99457660246884E-90</v>
      </c>
      <c r="T192" s="13">
        <f t="shared" si="75"/>
        <v>2.2789454207202461E-24</v>
      </c>
      <c r="U192" s="13">
        <f t="shared" si="76"/>
        <v>3.2814945712277267E-65</v>
      </c>
      <c r="V192" s="13">
        <f t="shared" si="77"/>
        <v>-2.268641136705223E-24</v>
      </c>
      <c r="W192" s="13">
        <f t="shared" si="78"/>
        <v>-2.1647083745995196E-25</v>
      </c>
      <c r="X192" s="53"/>
    </row>
    <row r="193" spans="1:24" hidden="1">
      <c r="A193" s="1">
        <v>174</v>
      </c>
      <c r="B193" s="13">
        <f t="shared" si="79"/>
        <v>0.94626346915830073</v>
      </c>
      <c r="C193" s="13">
        <f t="shared" si="80"/>
        <v>-0.32339673303312388</v>
      </c>
      <c r="D193" s="13">
        <f t="shared" si="81"/>
        <v>1.2911600610489772E-64</v>
      </c>
      <c r="E193" s="13">
        <f t="shared" si="82"/>
        <v>7.7449731459906686E+63</v>
      </c>
      <c r="F193" s="13">
        <f t="shared" si="83"/>
        <v>-5.7471264367816091E-3</v>
      </c>
      <c r="G193" s="13">
        <f t="shared" si="84"/>
        <v>7.0217103368209678E-67</v>
      </c>
      <c r="H193" s="13">
        <f t="shared" si="85"/>
        <v>-2.3997525607246436E-67</v>
      </c>
      <c r="I193" s="13">
        <f t="shared" si="86"/>
        <v>5.7471264367816091E-3</v>
      </c>
      <c r="J193" s="13">
        <f t="shared" si="87"/>
        <v>-7.0217103368207688E-67</v>
      </c>
      <c r="K193" s="13">
        <f t="shared" si="88"/>
        <v>-2.3997525607245751E-67</v>
      </c>
      <c r="L193" s="13">
        <f t="shared" si="67"/>
        <v>-4.2119454929098949E+61</v>
      </c>
      <c r="M193" s="13">
        <f t="shared" si="68"/>
        <v>4.2119454929097744E+61</v>
      </c>
      <c r="N193" s="13">
        <f t="shared" si="69"/>
        <v>-1.4394821912889244E+61</v>
      </c>
      <c r="O193" s="13">
        <f t="shared" si="70"/>
        <v>-1.4394821912888836E+61</v>
      </c>
      <c r="P193" s="13">
        <f t="shared" si="71"/>
        <v>-3.091994624843515E-90</v>
      </c>
      <c r="Q193" s="13">
        <f t="shared" si="72"/>
        <v>3.0919946248434256E-90</v>
      </c>
      <c r="R193" s="13">
        <f t="shared" si="73"/>
        <v>-1.0567257352963411E-90</v>
      </c>
      <c r="S193" s="13">
        <f t="shared" si="74"/>
        <v>-1.0567257352963108E-90</v>
      </c>
      <c r="T193" s="13">
        <f t="shared" si="75"/>
        <v>1.6730459255253115E-24</v>
      </c>
      <c r="U193" s="13">
        <f t="shared" si="76"/>
        <v>1.586454986766123E-65</v>
      </c>
      <c r="V193" s="13">
        <f t="shared" si="77"/>
        <v>-1.6654812246640942E-24</v>
      </c>
      <c r="W193" s="13">
        <f t="shared" si="78"/>
        <v>-1.5891808961926102E-25</v>
      </c>
      <c r="X193" s="53"/>
    </row>
    <row r="194" spans="1:24" hidden="1">
      <c r="A194" s="1">
        <v>175</v>
      </c>
      <c r="B194" s="13">
        <f t="shared" si="79"/>
        <v>0.93329319410433564</v>
      </c>
      <c r="C194" s="13">
        <f t="shared" si="80"/>
        <v>-0.35911532108575767</v>
      </c>
      <c r="D194" s="13">
        <f t="shared" si="81"/>
        <v>5.5437266550773487E-65</v>
      </c>
      <c r="E194" s="13">
        <f t="shared" si="82"/>
        <v>1.8038407414696883E+64</v>
      </c>
      <c r="F194" s="13">
        <f t="shared" si="83"/>
        <v>-5.7142857142857143E-3</v>
      </c>
      <c r="G194" s="13">
        <f t="shared" si="84"/>
        <v>2.9565270612334194E-67</v>
      </c>
      <c r="H194" s="13">
        <f t="shared" si="85"/>
        <v>-1.1376212444284431E-67</v>
      </c>
      <c r="I194" s="13">
        <f t="shared" si="86"/>
        <v>5.7142857142857143E-3</v>
      </c>
      <c r="J194" s="13">
        <f t="shared" si="87"/>
        <v>-2.9565270612333351E-67</v>
      </c>
      <c r="K194" s="13">
        <f t="shared" si="88"/>
        <v>-1.1376212444284106E-67</v>
      </c>
      <c r="L194" s="13">
        <f t="shared" si="67"/>
        <v>-9.6200702129247236E+61</v>
      </c>
      <c r="M194" s="13">
        <f t="shared" si="68"/>
        <v>9.6200702129244507E+61</v>
      </c>
      <c r="N194" s="13">
        <f t="shared" si="69"/>
        <v>-3.701639126059867E+61</v>
      </c>
      <c r="O194" s="13">
        <f t="shared" si="70"/>
        <v>-3.701639126059762E+61</v>
      </c>
      <c r="P194" s="13">
        <f t="shared" si="71"/>
        <v>-9.557660886960759E-91</v>
      </c>
      <c r="Q194" s="13">
        <f t="shared" si="72"/>
        <v>9.5576608869604875E-91</v>
      </c>
      <c r="R194" s="13">
        <f t="shared" si="73"/>
        <v>-3.6776250806624792E-91</v>
      </c>
      <c r="S194" s="13">
        <f t="shared" si="74"/>
        <v>-3.6776250806623746E-91</v>
      </c>
      <c r="T194" s="13">
        <f t="shared" si="75"/>
        <v>1.2282359390741242E-24</v>
      </c>
      <c r="U194" s="13">
        <f t="shared" si="76"/>
        <v>6.5367189567125927E-41</v>
      </c>
      <c r="V194" s="13">
        <f t="shared" si="77"/>
        <v>-1.222682452870107E-24</v>
      </c>
      <c r="W194" s="13">
        <f t="shared" si="78"/>
        <v>-1.1666679680540903E-25</v>
      </c>
      <c r="X194" s="53"/>
    </row>
    <row r="195" spans="1:24" hidden="1">
      <c r="A195" s="1">
        <v>176</v>
      </c>
      <c r="B195" s="13">
        <f t="shared" si="79"/>
        <v>0.9189752011502933</v>
      </c>
      <c r="C195" s="13">
        <f t="shared" si="80"/>
        <v>-0.39431533025077525</v>
      </c>
      <c r="D195" s="13">
        <f t="shared" si="81"/>
        <v>2.3802552567531213E-65</v>
      </c>
      <c r="E195" s="13">
        <f t="shared" si="82"/>
        <v>4.2012300872474009E+64</v>
      </c>
      <c r="F195" s="13">
        <f t="shared" si="83"/>
        <v>-5.681818181818182E-3</v>
      </c>
      <c r="G195" s="13">
        <f t="shared" si="84"/>
        <v>1.2428383825930357E-67</v>
      </c>
      <c r="H195" s="13">
        <f t="shared" si="85"/>
        <v>-5.3327905548167662E-68</v>
      </c>
      <c r="I195" s="13">
        <f t="shared" si="86"/>
        <v>5.681818181818182E-3</v>
      </c>
      <c r="J195" s="13">
        <f t="shared" si="87"/>
        <v>-1.2428383825930004E-67</v>
      </c>
      <c r="K195" s="13">
        <f t="shared" si="88"/>
        <v>-5.3327905548166155E-68</v>
      </c>
      <c r="L195" s="13">
        <f t="shared" si="67"/>
        <v>-2.1936512866516787E+62</v>
      </c>
      <c r="M195" s="13">
        <f t="shared" si="68"/>
        <v>2.1936512866516162E+62</v>
      </c>
      <c r="N195" s="13">
        <f t="shared" si="69"/>
        <v>-9.4125535756392022E+61</v>
      </c>
      <c r="O195" s="13">
        <f t="shared" si="70"/>
        <v>-9.4125535756389328E+61</v>
      </c>
      <c r="P195" s="13">
        <f t="shared" si="71"/>
        <v>-2.9495676023187639E-91</v>
      </c>
      <c r="Q195" s="13">
        <f t="shared" si="72"/>
        <v>2.9495676023186789E-91</v>
      </c>
      <c r="R195" s="13">
        <f t="shared" si="73"/>
        <v>-1.2656051237829853E-91</v>
      </c>
      <c r="S195" s="13">
        <f t="shared" si="74"/>
        <v>-1.2656051237829488E-91</v>
      </c>
      <c r="T195" s="13">
        <f t="shared" si="75"/>
        <v>9.016868568981709E-25</v>
      </c>
      <c r="U195" s="13">
        <f t="shared" si="76"/>
        <v>3.565982742155966E-66</v>
      </c>
      <c r="V195" s="13">
        <f t="shared" si="77"/>
        <v>-8.9760986699678238E-25</v>
      </c>
      <c r="W195" s="13">
        <f t="shared" si="78"/>
        <v>-8.564878617307592E-26</v>
      </c>
      <c r="X195" s="53"/>
    </row>
    <row r="196" spans="1:24" hidden="1">
      <c r="A196" s="1">
        <v>177</v>
      </c>
      <c r="B196" s="13">
        <f t="shared" si="79"/>
        <v>0.90333016613043438</v>
      </c>
      <c r="C196" s="13">
        <f t="shared" si="80"/>
        <v>-0.42894593011096604</v>
      </c>
      <c r="D196" s="13">
        <f t="shared" si="81"/>
        <v>1.0219867319958649E-65</v>
      </c>
      <c r="E196" s="13">
        <f t="shared" si="82"/>
        <v>9.7848628430534857E+64</v>
      </c>
      <c r="F196" s="13">
        <f t="shared" si="83"/>
        <v>-5.6497175141242938E-3</v>
      </c>
      <c r="G196" s="13">
        <f t="shared" si="84"/>
        <v>5.2157708722990075E-68</v>
      </c>
      <c r="H196" s="13">
        <f t="shared" si="85"/>
        <v>-2.4767064933165701E-68</v>
      </c>
      <c r="I196" s="13">
        <f t="shared" si="86"/>
        <v>5.6497175141242938E-3</v>
      </c>
      <c r="J196" s="13">
        <f t="shared" si="87"/>
        <v>-5.2157708722988593E-68</v>
      </c>
      <c r="K196" s="13">
        <f t="shared" si="88"/>
        <v>-2.4767064933164996E-68</v>
      </c>
      <c r="L196" s="13">
        <f t="shared" si="67"/>
        <v>-4.9937637161464804E+62</v>
      </c>
      <c r="M196" s="13">
        <f t="shared" si="68"/>
        <v>4.9937637161463388E+62</v>
      </c>
      <c r="N196" s="13">
        <f t="shared" si="69"/>
        <v>-2.3712864933457222E+62</v>
      </c>
      <c r="O196" s="13">
        <f t="shared" si="70"/>
        <v>-2.3712864933456551E+62</v>
      </c>
      <c r="P196" s="13">
        <f t="shared" si="71"/>
        <v>-9.0873266710172915E-92</v>
      </c>
      <c r="Q196" s="13">
        <f t="shared" si="72"/>
        <v>9.0873266710170326E-92</v>
      </c>
      <c r="R196" s="13">
        <f t="shared" si="73"/>
        <v>-4.3151130530925524E-92</v>
      </c>
      <c r="S196" s="13">
        <f t="shared" si="74"/>
        <v>-4.3151130530924291E-92</v>
      </c>
      <c r="T196" s="13">
        <f t="shared" si="75"/>
        <v>6.6195684561700631E-25</v>
      </c>
      <c r="U196" s="13">
        <f t="shared" si="76"/>
        <v>1.665558346850087E-66</v>
      </c>
      <c r="V196" s="13">
        <f t="shared" si="77"/>
        <v>-6.5896379835887121E-25</v>
      </c>
      <c r="W196" s="13">
        <f t="shared" si="78"/>
        <v>-6.2877483343929408E-26</v>
      </c>
      <c r="X196" s="53"/>
    </row>
    <row r="197" spans="1:24" hidden="1">
      <c r="A197" s="1">
        <v>178</v>
      </c>
      <c r="B197" s="13">
        <f t="shared" si="79"/>
        <v>0.88638068118823166</v>
      </c>
      <c r="C197" s="13">
        <f t="shared" si="80"/>
        <v>-0.46295711250210475</v>
      </c>
      <c r="D197" s="13">
        <f t="shared" si="81"/>
        <v>4.3880036706664789E-66</v>
      </c>
      <c r="E197" s="13">
        <f t="shared" si="82"/>
        <v>2.2789406642590919E+65</v>
      </c>
      <c r="F197" s="13">
        <f t="shared" si="83"/>
        <v>-5.6179775280898875E-3</v>
      </c>
      <c r="G197" s="13">
        <f t="shared" si="84"/>
        <v>2.1850795970010198E-68</v>
      </c>
      <c r="H197" s="13">
        <f t="shared" si="85"/>
        <v>-1.141268263494601E-68</v>
      </c>
      <c r="I197" s="13">
        <f t="shared" si="86"/>
        <v>5.6179775280898875E-3</v>
      </c>
      <c r="J197" s="13">
        <f t="shared" si="87"/>
        <v>-2.1850795970009572E-68</v>
      </c>
      <c r="K197" s="13">
        <f t="shared" si="88"/>
        <v>-1.1412682634945685E-68</v>
      </c>
      <c r="L197" s="13">
        <f t="shared" si="67"/>
        <v>-1.1348365047042654E+63</v>
      </c>
      <c r="M197" s="13">
        <f t="shared" si="68"/>
        <v>1.1348365047042334E+63</v>
      </c>
      <c r="N197" s="13">
        <f t="shared" si="69"/>
        <v>-5.9272572443204934E+62</v>
      </c>
      <c r="O197" s="13">
        <f t="shared" si="70"/>
        <v>-5.9272572443203244E+62</v>
      </c>
      <c r="P197" s="13">
        <f t="shared" si="71"/>
        <v>-2.7948521346650592E-92</v>
      </c>
      <c r="Q197" s="13">
        <f t="shared" si="72"/>
        <v>2.7948521346649805E-92</v>
      </c>
      <c r="R197" s="13">
        <f t="shared" si="73"/>
        <v>-1.4597527919949193E-92</v>
      </c>
      <c r="S197" s="13">
        <f t="shared" si="74"/>
        <v>-1.4597527919948776E-92</v>
      </c>
      <c r="T197" s="13">
        <f t="shared" si="75"/>
        <v>4.8596346071469628E-25</v>
      </c>
      <c r="U197" s="13">
        <f t="shared" si="76"/>
        <v>2.6249837214291585E-41</v>
      </c>
      <c r="V197" s="13">
        <f t="shared" si="77"/>
        <v>-4.8376617004042241E-25</v>
      </c>
      <c r="W197" s="13">
        <f t="shared" si="78"/>
        <v>-4.616034958950444E-26</v>
      </c>
      <c r="X197" s="53"/>
    </row>
    <row r="198" spans="1:24" hidden="1">
      <c r="A198" s="1">
        <v>179</v>
      </c>
      <c r="B198" s="13">
        <f t="shared" si="79"/>
        <v>0.86815122215228591</v>
      </c>
      <c r="C198" s="13">
        <f t="shared" si="80"/>
        <v>-0.49629976372701645</v>
      </c>
      <c r="D198" s="13">
        <f t="shared" si="81"/>
        <v>1.8840338735298179E-66</v>
      </c>
      <c r="E198" s="13">
        <f t="shared" si="82"/>
        <v>5.3077601950248232E+65</v>
      </c>
      <c r="F198" s="13">
        <f t="shared" si="83"/>
        <v>-5.5865921787709499E-3</v>
      </c>
      <c r="G198" s="13">
        <f t="shared" si="84"/>
        <v>9.1375771501743959E-69</v>
      </c>
      <c r="H198" s="13">
        <f t="shared" si="85"/>
        <v>-5.2237182474108619E-69</v>
      </c>
      <c r="I198" s="13">
        <f t="shared" si="86"/>
        <v>5.5865921787709499E-3</v>
      </c>
      <c r="J198" s="13">
        <f t="shared" si="87"/>
        <v>-9.1375771501741364E-69</v>
      </c>
      <c r="K198" s="13">
        <f t="shared" si="88"/>
        <v>-5.2237182474107136E-69</v>
      </c>
      <c r="L198" s="13">
        <f t="shared" ref="L198:L219" si="89">F198+G198+I198+J198*EXP(-2*$A198*Leiter_u2)</f>
        <v>-2.5742673185487076E+63</v>
      </c>
      <c r="M198" s="13">
        <f t="shared" ref="M198:M219" si="90">F198+G198*EXP(2*$A198*Leiter_u1)+I198+J198</f>
        <v>2.5742673185486345E+63</v>
      </c>
      <c r="N198" s="13">
        <f t="shared" ref="N198:N219" si="91">H198+K198*EXP(-2*$A198*Leiter_u2)</f>
        <v>-1.4716425311232163E+63</v>
      </c>
      <c r="O198" s="13">
        <f t="shared" ref="O198:O219" si="92">H198*EXP(2*$A198*Leiter_u1)+K198</f>
        <v>-1.4716425311231745E+63</v>
      </c>
      <c r="P198" s="13">
        <f t="shared" ref="P198:P219" si="93">(L198*EXP($A198*(Körper_u1+Körper_u2))+((Perm_mü1-1)/(Perm_mü1+1))*M198*EXP(-$A198*(Körper_u1-Körper_u2)))/((Perm_mü2+1)/(Perm_mü2-1)*EXP($A198*(Körper_u1-Körper_u2))-(((Perm_mü1-1)/(Perm_mü1+1))*EXP(-$A198*(Körper_u1-Körper_u2))))</f>
        <v>-8.5801833668240898E-93</v>
      </c>
      <c r="Q198" s="13">
        <f t="shared" ref="Q198:Q219" si="94">(M198+P198)*((Perm_mü1-1)/(Perm_mü1+1)*EXP(-2*$A198*Körper_u1))</f>
        <v>8.5801833668238445E-93</v>
      </c>
      <c r="R198" s="13">
        <f t="shared" ref="R198:R219" si="95">(N198*EXP($A198*(Körper_u1+Körper_u2))+((Perm_mü1-1)/(Perm_mü1+1))*O198*EXP(-$A198*(Körper_u1-Körper_u2)))/((Perm_mü2+1)/(Perm_mü2-1)*EXP($A198*(Körper_u1-Körper_u2))-(((Perm_mü1-1)/(Perm_mü1+1))*EXP(-$A198*(Körper_u1-Körper_u2))))</f>
        <v>-4.9050705326799603E-93</v>
      </c>
      <c r="S198" s="13">
        <f t="shared" ref="S198:S219" si="96">(O198+R198)*((Perm_mü1-1)/(Perm_mü1+1)*EXP(-2*$A198*Körper_u1))</f>
        <v>-4.9050705326798207E-93</v>
      </c>
      <c r="T198" s="13">
        <f t="shared" ref="T198:T219" si="97">Strom_1/Metric_h*$A198*((-(I198+J198+P198)*$B198-(K198+R198)*$C198)*$D198+((Q198*$B198+S198*$C198)*$E198))</f>
        <v>3.5676114948202357E-25</v>
      </c>
      <c r="U198" s="13">
        <f t="shared" ref="U198:U219" si="98">Strom_1/Metric_h*$A198*((-(I198+J198+P198)*$C198+(K198+R198)*$B198)*$D198+((-Q198*$C198+S198*$B198)*$E198))</f>
        <v>3.0740287355779229E-41</v>
      </c>
      <c r="V198" s="13">
        <f t="shared" ref="V198:V219" si="99">KoorK_xu*T198-KoorK_xv*U198</f>
        <v>-3.5514804888893127E-25</v>
      </c>
      <c r="W198" s="13">
        <f t="shared" ref="W198:W219" si="100">KoorK_yu*T198+KoorK_yv*U198</f>
        <v>-3.3887772870462724E-26</v>
      </c>
      <c r="X198" s="53"/>
    </row>
    <row r="199" spans="1:24" hidden="1">
      <c r="A199" s="1">
        <v>180</v>
      </c>
      <c r="B199" s="13">
        <f t="shared" si="79"/>
        <v>0.84866811319211588</v>
      </c>
      <c r="C199" s="13">
        <f t="shared" si="80"/>
        <v>-0.52892573547799127</v>
      </c>
      <c r="D199" s="13">
        <f t="shared" si="81"/>
        <v>8.0892904906541163E-67</v>
      </c>
      <c r="E199" s="13">
        <f t="shared" si="82"/>
        <v>1.2362023605844547E+66</v>
      </c>
      <c r="F199" s="13">
        <f t="shared" si="83"/>
        <v>-5.5555555555555558E-3</v>
      </c>
      <c r="G199" s="13">
        <f t="shared" si="84"/>
        <v>3.8139571654257523E-69</v>
      </c>
      <c r="H199" s="13">
        <f t="shared" si="85"/>
        <v>-2.3770188457024162E-69</v>
      </c>
      <c r="I199" s="13">
        <f t="shared" si="86"/>
        <v>5.5555555555555558E-3</v>
      </c>
      <c r="J199" s="13">
        <f t="shared" si="87"/>
        <v>-3.8139571654257523E-69</v>
      </c>
      <c r="K199" s="13">
        <f t="shared" si="88"/>
        <v>-2.3770188457024162E-69</v>
      </c>
      <c r="L199" s="13">
        <f t="shared" si="89"/>
        <v>-5.8284751382269386E+63</v>
      </c>
      <c r="M199" s="13">
        <f t="shared" si="90"/>
        <v>5.8284751382269386E+63</v>
      </c>
      <c r="N199" s="13">
        <f t="shared" si="91"/>
        <v>-3.6325513487320099E+63</v>
      </c>
      <c r="O199" s="13">
        <f t="shared" si="92"/>
        <v>-3.6325513487320099E+63</v>
      </c>
      <c r="P199" s="13">
        <f t="shared" si="93"/>
        <v>-2.6291493796420511E-93</v>
      </c>
      <c r="Q199" s="13">
        <f t="shared" si="94"/>
        <v>2.6291493796420506E-93</v>
      </c>
      <c r="R199" s="13">
        <f t="shared" si="95"/>
        <v>-1.6385966995720929E-93</v>
      </c>
      <c r="S199" s="13">
        <f t="shared" si="96"/>
        <v>-1.6385966995720927E-93</v>
      </c>
      <c r="T199" s="13">
        <f t="shared" si="97"/>
        <v>2.6190964561932632E-25</v>
      </c>
      <c r="U199" s="13">
        <f t="shared" si="98"/>
        <v>-1.7998888271656374E-41</v>
      </c>
      <c r="V199" s="13">
        <f t="shared" si="99"/>
        <v>-2.6072541744510236E-25</v>
      </c>
      <c r="W199" s="13">
        <f t="shared" si="100"/>
        <v>-2.487808607023876E-26</v>
      </c>
      <c r="X199" s="53"/>
    </row>
    <row r="200" spans="1:24" hidden="1">
      <c r="A200" s="1">
        <v>181</v>
      </c>
      <c r="B200" s="13">
        <f t="shared" si="79"/>
        <v>0.82795948880485482</v>
      </c>
      <c r="C200" s="13">
        <f t="shared" si="80"/>
        <v>-0.56078791436513997</v>
      </c>
      <c r="D200" s="13">
        <f t="shared" si="81"/>
        <v>3.4732189034154043E-67</v>
      </c>
      <c r="E200" s="13">
        <f t="shared" si="82"/>
        <v>2.8791735499787988E+66</v>
      </c>
      <c r="F200" s="13">
        <f t="shared" si="83"/>
        <v>-5.5248618784530384E-3</v>
      </c>
      <c r="G200" s="13">
        <f t="shared" si="84"/>
        <v>1.5887759932481639E-69</v>
      </c>
      <c r="H200" s="13">
        <f t="shared" si="85"/>
        <v>-1.0760989972264657E-69</v>
      </c>
      <c r="I200" s="13">
        <f t="shared" si="86"/>
        <v>5.5248618784530384E-3</v>
      </c>
      <c r="J200" s="13">
        <f t="shared" si="87"/>
        <v>-1.5887759932481639E-69</v>
      </c>
      <c r="K200" s="13">
        <f t="shared" si="88"/>
        <v>-1.0760989972264657E-69</v>
      </c>
      <c r="L200" s="13">
        <f t="shared" si="89"/>
        <v>-1.3170381550391744E+64</v>
      </c>
      <c r="M200" s="13">
        <f t="shared" si="90"/>
        <v>1.3170381550391744E+64</v>
      </c>
      <c r="N200" s="13">
        <f t="shared" si="91"/>
        <v>-8.9204736474468867E+63</v>
      </c>
      <c r="O200" s="13">
        <f t="shared" si="92"/>
        <v>-8.9204736474468867E+63</v>
      </c>
      <c r="P200" s="13">
        <f t="shared" si="93"/>
        <v>-8.0403704377881072E-94</v>
      </c>
      <c r="Q200" s="13">
        <f t="shared" si="94"/>
        <v>8.0403704377881072E-94</v>
      </c>
      <c r="R200" s="13">
        <f t="shared" si="95"/>
        <v>-5.4458492589279933E-94</v>
      </c>
      <c r="S200" s="13">
        <f t="shared" si="96"/>
        <v>-5.4458492589279943E-94</v>
      </c>
      <c r="T200" s="13">
        <f t="shared" si="97"/>
        <v>1.9227615610062789E-25</v>
      </c>
      <c r="U200" s="13">
        <f t="shared" si="98"/>
        <v>1.0538287313370928E-41</v>
      </c>
      <c r="V200" s="13">
        <f t="shared" si="99"/>
        <v>-1.9140677673604811E-25</v>
      </c>
      <c r="W200" s="13">
        <f t="shared" si="100"/>
        <v>-1.8263789977703358E-26</v>
      </c>
      <c r="X200" s="53"/>
    </row>
    <row r="201" spans="1:24" hidden="1">
      <c r="A201" s="1">
        <v>182</v>
      </c>
      <c r="B201" s="13">
        <f t="shared" si="79"/>
        <v>0.80605525318775795</v>
      </c>
      <c r="C201" s="13">
        <f t="shared" si="80"/>
        <v>-0.59184028995026983</v>
      </c>
      <c r="D201" s="13">
        <f t="shared" si="81"/>
        <v>1.491261757131761E-67</v>
      </c>
      <c r="E201" s="13">
        <f t="shared" si="82"/>
        <v>6.7057308699672141E+66</v>
      </c>
      <c r="F201" s="13">
        <f t="shared" si="83"/>
        <v>-5.4945054945054949E-3</v>
      </c>
      <c r="G201" s="13">
        <f t="shared" si="84"/>
        <v>6.6046119407366073E-70</v>
      </c>
      <c r="H201" s="13">
        <f t="shared" si="85"/>
        <v>-4.8493889600692879E-70</v>
      </c>
      <c r="I201" s="13">
        <f t="shared" si="86"/>
        <v>5.4945054945054949E-3</v>
      </c>
      <c r="J201" s="13">
        <f t="shared" si="87"/>
        <v>-6.6046119407366073E-70</v>
      </c>
      <c r="K201" s="13">
        <f t="shared" si="88"/>
        <v>-4.8493889600692879E-70</v>
      </c>
      <c r="L201" s="13">
        <f t="shared" si="89"/>
        <v>-2.969884392417795E+64</v>
      </c>
      <c r="M201" s="13">
        <f t="shared" si="90"/>
        <v>2.969884392417795E+64</v>
      </c>
      <c r="N201" s="13">
        <f t="shared" si="91"/>
        <v>-2.1806163200054238E+64</v>
      </c>
      <c r="O201" s="13">
        <f t="shared" si="92"/>
        <v>-2.1806163200054238E+64</v>
      </c>
      <c r="P201" s="13">
        <f t="shared" si="93"/>
        <v>-2.4537744100519647E-94</v>
      </c>
      <c r="Q201" s="13">
        <f t="shared" si="94"/>
        <v>2.4537744100519641E-94</v>
      </c>
      <c r="R201" s="13">
        <f t="shared" si="95"/>
        <v>-1.8016662661454426E-94</v>
      </c>
      <c r="S201" s="13">
        <f t="shared" si="96"/>
        <v>-1.8016662661454424E-94</v>
      </c>
      <c r="T201" s="13">
        <f t="shared" si="97"/>
        <v>1.4115600865867036E-25</v>
      </c>
      <c r="U201" s="13">
        <f t="shared" si="98"/>
        <v>-1.2339885436701874E-41</v>
      </c>
      <c r="V201" s="13">
        <f t="shared" si="99"/>
        <v>-1.4051776976517976E-25</v>
      </c>
      <c r="W201" s="13">
        <f t="shared" si="100"/>
        <v>-1.3408025979485501E-26</v>
      </c>
      <c r="X201" s="53"/>
    </row>
    <row r="202" spans="1:24" hidden="1">
      <c r="A202" s="1">
        <v>183</v>
      </c>
      <c r="B202" s="13">
        <f t="shared" si="79"/>
        <v>0.78298703705517558</v>
      </c>
      <c r="C202" s="13">
        <f t="shared" si="80"/>
        <v>-0.62203802118805973</v>
      </c>
      <c r="D202" s="13">
        <f t="shared" si="81"/>
        <v>6.4028835789674156E-68</v>
      </c>
      <c r="E202" s="13">
        <f t="shared" si="82"/>
        <v>1.5617963182789412E+67</v>
      </c>
      <c r="F202" s="13">
        <f t="shared" si="83"/>
        <v>-5.4644808743169399E-3</v>
      </c>
      <c r="G202" s="13">
        <f t="shared" si="84"/>
        <v>2.7395490940464128E-70</v>
      </c>
      <c r="H202" s="13">
        <f t="shared" si="85"/>
        <v>-2.1764136783379306E-70</v>
      </c>
      <c r="I202" s="13">
        <f t="shared" si="86"/>
        <v>5.4644808743169399E-3</v>
      </c>
      <c r="J202" s="13">
        <f t="shared" si="87"/>
        <v>-2.7395490940463349E-70</v>
      </c>
      <c r="K202" s="13">
        <f t="shared" si="88"/>
        <v>-2.1764136783378688E-70</v>
      </c>
      <c r="L202" s="13">
        <f t="shared" si="89"/>
        <v>-6.6823293537319392E+64</v>
      </c>
      <c r="M202" s="13">
        <f t="shared" si="90"/>
        <v>6.6823293537317486E+64</v>
      </c>
      <c r="N202" s="13">
        <f t="shared" si="91"/>
        <v>-5.3087250891861051E+64</v>
      </c>
      <c r="O202" s="13">
        <f t="shared" si="92"/>
        <v>-5.3087250891859543E+64</v>
      </c>
      <c r="P202" s="13">
        <f t="shared" si="93"/>
        <v>-7.4720600516965378E-95</v>
      </c>
      <c r="Q202" s="13">
        <f t="shared" si="94"/>
        <v>7.4720600516963236E-95</v>
      </c>
      <c r="R202" s="13">
        <f t="shared" si="95"/>
        <v>-5.9361205598454067E-95</v>
      </c>
      <c r="S202" s="13">
        <f t="shared" si="96"/>
        <v>-5.9361205598452377E-95</v>
      </c>
      <c r="T202" s="13">
        <f t="shared" si="97"/>
        <v>1.036270912864397E-25</v>
      </c>
      <c r="U202" s="13">
        <f t="shared" si="98"/>
        <v>1.5132287313073264E-68</v>
      </c>
      <c r="V202" s="13">
        <f t="shared" si="99"/>
        <v>-1.0315853992467488E-25</v>
      </c>
      <c r="W202" s="13">
        <f t="shared" si="100"/>
        <v>-9.8432560211226676E-27</v>
      </c>
      <c r="X202" s="53"/>
    </row>
    <row r="203" spans="1:24" hidden="1">
      <c r="A203" s="1">
        <v>184</v>
      </c>
      <c r="B203" s="13">
        <f t="shared" si="79"/>
        <v>0.75878815196236404</v>
      </c>
      <c r="C203" s="13">
        <f t="shared" si="80"/>
        <v>-0.65133750117856748</v>
      </c>
      <c r="D203" s="13">
        <f t="shared" si="81"/>
        <v>2.7491429944975863E-68</v>
      </c>
      <c r="E203" s="13">
        <f t="shared" si="82"/>
        <v>3.6374972200482166E+67</v>
      </c>
      <c r="F203" s="13">
        <f t="shared" si="83"/>
        <v>-5.434782608695652E-3</v>
      </c>
      <c r="G203" s="13">
        <f t="shared" si="84"/>
        <v>1.1337049631929907E-70</v>
      </c>
      <c r="H203" s="13">
        <f t="shared" si="85"/>
        <v>-9.731630045753382E-71</v>
      </c>
      <c r="I203" s="13">
        <f t="shared" si="86"/>
        <v>5.434782608695652E-3</v>
      </c>
      <c r="J203" s="13">
        <f t="shared" si="87"/>
        <v>-1.1337049631929585E-70</v>
      </c>
      <c r="K203" s="13">
        <f t="shared" si="88"/>
        <v>-9.7316300457531053E-71</v>
      </c>
      <c r="L203" s="13">
        <f t="shared" si="89"/>
        <v>-1.5000488007438593E+65</v>
      </c>
      <c r="M203" s="13">
        <f t="shared" si="90"/>
        <v>1.5000488007438165E+65</v>
      </c>
      <c r="N203" s="13">
        <f t="shared" si="91"/>
        <v>-1.2876295379620972E+65</v>
      </c>
      <c r="O203" s="13">
        <f t="shared" si="92"/>
        <v>-1.2876295379620605E+65</v>
      </c>
      <c r="P203" s="13">
        <f t="shared" si="93"/>
        <v>-2.2700491074354564E-95</v>
      </c>
      <c r="Q203" s="13">
        <f t="shared" si="94"/>
        <v>2.2700491074353915E-95</v>
      </c>
      <c r="R203" s="13">
        <f t="shared" si="95"/>
        <v>-1.9485914604304274E-95</v>
      </c>
      <c r="S203" s="13">
        <f t="shared" si="96"/>
        <v>-1.9485914604303719E-95</v>
      </c>
      <c r="T203" s="13">
        <f t="shared" si="97"/>
        <v>7.6075925853473899E-26</v>
      </c>
      <c r="U203" s="13">
        <f t="shared" si="98"/>
        <v>-1.2688649050064686E-41</v>
      </c>
      <c r="V203" s="13">
        <f t="shared" si="99"/>
        <v>-7.5731947476645435E-26</v>
      </c>
      <c r="W203" s="13">
        <f t="shared" si="100"/>
        <v>-7.2262456267329125E-27</v>
      </c>
      <c r="X203" s="53"/>
    </row>
    <row r="204" spans="1:24" hidden="1">
      <c r="A204" s="1">
        <v>185</v>
      </c>
      <c r="B204" s="13">
        <f t="shared" si="79"/>
        <v>0.73349354220207819</v>
      </c>
      <c r="C204" s="13">
        <f t="shared" si="80"/>
        <v>-0.6796964201375848</v>
      </c>
      <c r="D204" s="13">
        <f t="shared" si="81"/>
        <v>1.1803724229847687E-68</v>
      </c>
      <c r="E204" s="13">
        <f t="shared" si="82"/>
        <v>8.4719024311948349E+67</v>
      </c>
      <c r="F204" s="13">
        <f t="shared" si="83"/>
        <v>-5.4054054054054057E-3</v>
      </c>
      <c r="G204" s="13">
        <f t="shared" si="84"/>
        <v>4.6799759440689065E-71</v>
      </c>
      <c r="H204" s="13">
        <f t="shared" si="85"/>
        <v>-4.3367292450371587E-71</v>
      </c>
      <c r="I204" s="13">
        <f t="shared" si="86"/>
        <v>5.4054054054054057E-3</v>
      </c>
      <c r="J204" s="13">
        <f t="shared" si="87"/>
        <v>-4.6799759440687738E-71</v>
      </c>
      <c r="K204" s="13">
        <f t="shared" si="88"/>
        <v>-4.3367292450370356E-71</v>
      </c>
      <c r="L204" s="13">
        <f t="shared" si="89"/>
        <v>-3.3589652559176615E+65</v>
      </c>
      <c r="M204" s="13">
        <f t="shared" si="90"/>
        <v>3.3589652559175661E+65</v>
      </c>
      <c r="N204" s="13">
        <f t="shared" si="91"/>
        <v>-3.1126063536422675E+65</v>
      </c>
      <c r="O204" s="13">
        <f t="shared" si="92"/>
        <v>-3.1126063536421786E+65</v>
      </c>
      <c r="P204" s="13">
        <f t="shared" si="93"/>
        <v>-6.8794348713853515E-96</v>
      </c>
      <c r="Q204" s="13">
        <f t="shared" si="94"/>
        <v>6.8794348713851552E-96</v>
      </c>
      <c r="R204" s="13">
        <f t="shared" si="95"/>
        <v>-6.3748717413548376E-96</v>
      </c>
      <c r="S204" s="13">
        <f t="shared" si="96"/>
        <v>-6.3748717413546555E-96</v>
      </c>
      <c r="T204" s="13">
        <f t="shared" si="97"/>
        <v>5.5849743755379037E-26</v>
      </c>
      <c r="U204" s="13">
        <f t="shared" si="98"/>
        <v>-4.9521787924434135E-42</v>
      </c>
      <c r="V204" s="13">
        <f t="shared" si="99"/>
        <v>-5.5597218347535002E-26</v>
      </c>
      <c r="W204" s="13">
        <f t="shared" si="100"/>
        <v>-5.3050155096867982E-27</v>
      </c>
      <c r="X204" s="53"/>
    </row>
    <row r="205" spans="1:24" hidden="1">
      <c r="A205" s="1">
        <v>186</v>
      </c>
      <c r="B205" s="13">
        <f t="shared" si="79"/>
        <v>0.70713973434342214</v>
      </c>
      <c r="C205" s="13">
        <f t="shared" si="80"/>
        <v>-0.70707382649389194</v>
      </c>
      <c r="D205" s="13">
        <f t="shared" si="81"/>
        <v>5.0680486963813224E-69</v>
      </c>
      <c r="E205" s="13">
        <f t="shared" si="82"/>
        <v>1.9731459974210941E+68</v>
      </c>
      <c r="F205" s="13">
        <f t="shared" si="83"/>
        <v>-5.3763440860215058E-3</v>
      </c>
      <c r="G205" s="13">
        <f t="shared" si="84"/>
        <v>1.9267841982788256E-71</v>
      </c>
      <c r="H205" s="13">
        <f t="shared" si="85"/>
        <v>-1.9266046153804962E-71</v>
      </c>
      <c r="I205" s="13">
        <f t="shared" si="86"/>
        <v>5.3763440860215058E-3</v>
      </c>
      <c r="J205" s="13">
        <f t="shared" si="87"/>
        <v>-1.9267841982787705E-71</v>
      </c>
      <c r="K205" s="13">
        <f t="shared" si="88"/>
        <v>-1.9266046153804412E-71</v>
      </c>
      <c r="L205" s="13">
        <f t="shared" si="89"/>
        <v>-7.5015587980493488E+65</v>
      </c>
      <c r="M205" s="13">
        <f t="shared" si="90"/>
        <v>7.5015587980491375E+65</v>
      </c>
      <c r="N205" s="13">
        <f t="shared" si="91"/>
        <v>-7.5008596270305359E+65</v>
      </c>
      <c r="O205" s="13">
        <f t="shared" si="92"/>
        <v>-7.5008596270303254E+65</v>
      </c>
      <c r="P205" s="13">
        <f t="shared" si="93"/>
        <v>-2.0792952292053878E-96</v>
      </c>
      <c r="Q205" s="13">
        <f t="shared" si="94"/>
        <v>2.0792952292053292E-96</v>
      </c>
      <c r="R205" s="13">
        <f t="shared" si="95"/>
        <v>-2.0791014317556906E-96</v>
      </c>
      <c r="S205" s="13">
        <f t="shared" si="96"/>
        <v>-2.079101431755632E-96</v>
      </c>
      <c r="T205" s="13">
        <f t="shared" si="97"/>
        <v>4.1001063641991096E-26</v>
      </c>
      <c r="U205" s="13">
        <f t="shared" si="98"/>
        <v>1.3614998025103294E-69</v>
      </c>
      <c r="V205" s="13">
        <f t="shared" si="99"/>
        <v>-4.0815676751702346E-26</v>
      </c>
      <c r="W205" s="13">
        <f t="shared" si="100"/>
        <v>-3.8945797045571825E-27</v>
      </c>
      <c r="X205" s="53"/>
    </row>
    <row r="206" spans="1:24" hidden="1">
      <c r="A206" s="1">
        <v>187</v>
      </c>
      <c r="B206" s="13">
        <f t="shared" si="79"/>
        <v>0.67976478448582078</v>
      </c>
      <c r="C206" s="13">
        <f t="shared" si="80"/>
        <v>-0.73343018602519061</v>
      </c>
      <c r="D206" s="13">
        <f t="shared" si="81"/>
        <v>2.1760181014686289E-69</v>
      </c>
      <c r="E206" s="13">
        <f t="shared" si="82"/>
        <v>4.5955500063399483E+68</v>
      </c>
      <c r="F206" s="13">
        <f t="shared" si="83"/>
        <v>-5.3475935828877002E-3</v>
      </c>
      <c r="G206" s="13">
        <f t="shared" si="84"/>
        <v>7.9100560202249593E-72</v>
      </c>
      <c r="H206" s="13">
        <f t="shared" si="85"/>
        <v>-8.5345313420017028E-72</v>
      </c>
      <c r="I206" s="13">
        <f t="shared" si="86"/>
        <v>5.3475935828877002E-3</v>
      </c>
      <c r="J206" s="13">
        <f t="shared" si="87"/>
        <v>-7.9100560202247351E-72</v>
      </c>
      <c r="K206" s="13">
        <f t="shared" si="88"/>
        <v>-8.5345313420014605E-72</v>
      </c>
      <c r="L206" s="13">
        <f t="shared" si="89"/>
        <v>-1.6705310479430888E+66</v>
      </c>
      <c r="M206" s="13">
        <f t="shared" si="90"/>
        <v>1.6705310479430411E+66</v>
      </c>
      <c r="N206" s="13">
        <f t="shared" si="91"/>
        <v>-1.8024144898599302E+66</v>
      </c>
      <c r="O206" s="13">
        <f t="shared" si="92"/>
        <v>-1.8024144898598789E+66</v>
      </c>
      <c r="P206" s="13">
        <f t="shared" si="93"/>
        <v>-6.2666664391112691E-97</v>
      </c>
      <c r="Q206" s="13">
        <f t="shared" si="94"/>
        <v>6.2666664391110893E-97</v>
      </c>
      <c r="R206" s="13">
        <f t="shared" si="95"/>
        <v>-6.7614010567960921E-97</v>
      </c>
      <c r="S206" s="13">
        <f t="shared" si="96"/>
        <v>-6.7614010567958988E-97</v>
      </c>
      <c r="T206" s="13">
        <f t="shared" si="97"/>
        <v>3.010017784750529E-26</v>
      </c>
      <c r="U206" s="13">
        <f t="shared" si="98"/>
        <v>6.0636388421692439E-70</v>
      </c>
      <c r="V206" s="13">
        <f t="shared" si="99"/>
        <v>-2.9964079466814203E-26</v>
      </c>
      <c r="W206" s="13">
        <f t="shared" si="100"/>
        <v>-2.859134162275674E-27</v>
      </c>
      <c r="X206" s="53"/>
    </row>
    <row r="207" spans="1:24" hidden="1">
      <c r="A207" s="1">
        <v>188</v>
      </c>
      <c r="B207" s="13">
        <f t="shared" si="79"/>
        <v>0.65140822330427395</v>
      </c>
      <c r="C207" s="13">
        <f t="shared" si="80"/>
        <v>-0.75872743894732664</v>
      </c>
      <c r="D207" s="13">
        <f t="shared" si="81"/>
        <v>9.342954382620773E-70</v>
      </c>
      <c r="E207" s="13">
        <f t="shared" si="82"/>
        <v>1.0703252515715398E+69</v>
      </c>
      <c r="F207" s="13">
        <f t="shared" si="83"/>
        <v>-5.3191489361702126E-3</v>
      </c>
      <c r="G207" s="13">
        <f t="shared" si="84"/>
        <v>3.2372751674446157E-72</v>
      </c>
      <c r="H207" s="13">
        <f t="shared" si="85"/>
        <v>-3.7706148143231707E-72</v>
      </c>
      <c r="I207" s="13">
        <f t="shared" si="86"/>
        <v>5.3191489361702126E-3</v>
      </c>
      <c r="J207" s="13">
        <f t="shared" si="87"/>
        <v>-3.2372751674445237E-72</v>
      </c>
      <c r="K207" s="13">
        <f t="shared" si="88"/>
        <v>-3.7706148143230632E-72</v>
      </c>
      <c r="L207" s="13">
        <f t="shared" si="89"/>
        <v>-3.7086099493826422E+66</v>
      </c>
      <c r="M207" s="13">
        <f t="shared" si="90"/>
        <v>3.7086099493825367E+66</v>
      </c>
      <c r="N207" s="13">
        <f t="shared" si="91"/>
        <v>-4.3196017923699507E+66</v>
      </c>
      <c r="O207" s="13">
        <f t="shared" si="92"/>
        <v>-4.319601792369828E+66</v>
      </c>
      <c r="P207" s="13">
        <f t="shared" si="93"/>
        <v>-1.8828276774680155E-97</v>
      </c>
      <c r="Q207" s="13">
        <f t="shared" si="94"/>
        <v>1.8828276774679617E-97</v>
      </c>
      <c r="R207" s="13">
        <f t="shared" si="95"/>
        <v>-2.1930227015835058E-97</v>
      </c>
      <c r="S207" s="13">
        <f t="shared" si="96"/>
        <v>-2.1930227015834432E-97</v>
      </c>
      <c r="T207" s="13">
        <f t="shared" si="97"/>
        <v>2.2097492747080885E-26</v>
      </c>
      <c r="U207" s="13">
        <f t="shared" si="98"/>
        <v>2.6932834405197613E-70</v>
      </c>
      <c r="V207" s="13">
        <f t="shared" si="99"/>
        <v>-2.1997578620478472E-26</v>
      </c>
      <c r="W207" s="13">
        <f t="shared" si="100"/>
        <v>-2.0989808343957752E-27</v>
      </c>
      <c r="X207" s="53"/>
    </row>
    <row r="208" spans="1:24" hidden="1">
      <c r="A208" s="1">
        <v>189</v>
      </c>
      <c r="B208" s="13">
        <f t="shared" si="79"/>
        <v>0.62211099896526523</v>
      </c>
      <c r="C208" s="13">
        <f t="shared" si="80"/>
        <v>-0.78292905487434794</v>
      </c>
      <c r="D208" s="13">
        <f t="shared" si="81"/>
        <v>4.0114922084893853E-70</v>
      </c>
      <c r="E208" s="13">
        <f t="shared" si="82"/>
        <v>2.4928379466467212E+69</v>
      </c>
      <c r="F208" s="13">
        <f t="shared" si="83"/>
        <v>-5.2910052910052907E-3</v>
      </c>
      <c r="G208" s="13">
        <f t="shared" si="84"/>
        <v>1.3204198016744493E-72</v>
      </c>
      <c r="H208" s="13">
        <f t="shared" si="85"/>
        <v>-1.6617533351473041E-72</v>
      </c>
      <c r="I208" s="13">
        <f t="shared" si="86"/>
        <v>5.2910052910052907E-3</v>
      </c>
      <c r="J208" s="13">
        <f t="shared" si="87"/>
        <v>-1.3204198016744119E-72</v>
      </c>
      <c r="K208" s="13">
        <f t="shared" si="88"/>
        <v>-1.6617533351472568E-72</v>
      </c>
      <c r="L208" s="13">
        <f t="shared" si="89"/>
        <v>-8.2054069060685515E+66</v>
      </c>
      <c r="M208" s="13">
        <f t="shared" si="90"/>
        <v>8.205406906068318E+66</v>
      </c>
      <c r="N208" s="13">
        <f t="shared" si="91"/>
        <v>-1.0326535754090385E+67</v>
      </c>
      <c r="O208" s="13">
        <f t="shared" si="92"/>
        <v>-1.0326535754090093E+67</v>
      </c>
      <c r="P208" s="13">
        <f t="shared" si="93"/>
        <v>-5.6378942416007635E-98</v>
      </c>
      <c r="Q208" s="13">
        <f t="shared" si="94"/>
        <v>5.6378942416006017E-98</v>
      </c>
      <c r="R208" s="13">
        <f t="shared" si="95"/>
        <v>-7.0953113148614625E-98</v>
      </c>
      <c r="S208" s="13">
        <f t="shared" si="96"/>
        <v>-7.0953113148612598E-98</v>
      </c>
      <c r="T208" s="13">
        <f t="shared" si="97"/>
        <v>1.6222468457864439E-26</v>
      </c>
      <c r="U208" s="13">
        <f t="shared" si="98"/>
        <v>1.1932746247818262E-70</v>
      </c>
      <c r="V208" s="13">
        <f t="shared" si="99"/>
        <v>-1.6149118336841463E-26</v>
      </c>
      <c r="W208" s="13">
        <f t="shared" si="100"/>
        <v>-1.5409282297035981E-27</v>
      </c>
      <c r="X208" s="53"/>
    </row>
    <row r="209" spans="1:24" hidden="1">
      <c r="A209" s="1">
        <v>190</v>
      </c>
      <c r="B209" s="13">
        <f t="shared" si="79"/>
        <v>0.59191541799573855</v>
      </c>
      <c r="C209" s="13">
        <f t="shared" si="80"/>
        <v>-0.80600008557005132</v>
      </c>
      <c r="D209" s="13">
        <f t="shared" si="81"/>
        <v>1.7223748591456884E-70</v>
      </c>
      <c r="E209" s="13">
        <f t="shared" si="82"/>
        <v>5.8059370449473924E+69</v>
      </c>
      <c r="F209" s="13">
        <f t="shared" si="83"/>
        <v>-5.263157894736842E-3</v>
      </c>
      <c r="G209" s="13">
        <f t="shared" si="84"/>
        <v>5.3657907089293243E-73</v>
      </c>
      <c r="H209" s="13">
        <f t="shared" si="85"/>
        <v>-7.3064962308164726E-73</v>
      </c>
      <c r="I209" s="13">
        <f t="shared" si="86"/>
        <v>5.263157894736842E-3</v>
      </c>
      <c r="J209" s="13">
        <f t="shared" si="87"/>
        <v>-5.3657907089293243E-73</v>
      </c>
      <c r="K209" s="13">
        <f t="shared" si="88"/>
        <v>-7.3064962308164726E-73</v>
      </c>
      <c r="L209" s="13">
        <f t="shared" si="89"/>
        <v>-1.8087492909563046E+67</v>
      </c>
      <c r="M209" s="13">
        <f t="shared" si="90"/>
        <v>1.8087492909563046E+67</v>
      </c>
      <c r="N209" s="13">
        <f t="shared" si="91"/>
        <v>-2.462939871074699E+67</v>
      </c>
      <c r="O209" s="13">
        <f t="shared" si="92"/>
        <v>-2.462939871074699E+67</v>
      </c>
      <c r="P209" s="13">
        <f t="shared" si="93"/>
        <v>-1.6819479962572213E-98</v>
      </c>
      <c r="Q209" s="13">
        <f t="shared" si="94"/>
        <v>1.6819479962572213E-98</v>
      </c>
      <c r="R209" s="13">
        <f t="shared" si="95"/>
        <v>-2.2902769343262085E-98</v>
      </c>
      <c r="S209" s="13">
        <f t="shared" si="96"/>
        <v>-2.2902769343262085E-98</v>
      </c>
      <c r="T209" s="13">
        <f t="shared" si="97"/>
        <v>1.190942727659393E-26</v>
      </c>
      <c r="U209" s="13">
        <f t="shared" si="98"/>
        <v>1.3615374773222801E-42</v>
      </c>
      <c r="V209" s="13">
        <f t="shared" si="99"/>
        <v>-1.1855578632392745E-26</v>
      </c>
      <c r="W209" s="13">
        <f t="shared" si="100"/>
        <v>-1.1312441591593325E-27</v>
      </c>
      <c r="X209" s="53"/>
    </row>
    <row r="210" spans="1:24" hidden="1">
      <c r="A210" s="1">
        <v>191</v>
      </c>
      <c r="B210" s="13">
        <f t="shared" si="79"/>
        <v>0.56086508419055092</v>
      </c>
      <c r="C210" s="13">
        <f t="shared" si="80"/>
        <v>-0.82790721541482304</v>
      </c>
      <c r="D210" s="13">
        <f t="shared" si="81"/>
        <v>7.3951911190032164E-71</v>
      </c>
      <c r="E210" s="13">
        <f t="shared" si="82"/>
        <v>1.3522300964343272E+70</v>
      </c>
      <c r="F210" s="13">
        <f t="shared" si="83"/>
        <v>-5.235602094240838E-3</v>
      </c>
      <c r="G210" s="13">
        <f t="shared" si="84"/>
        <v>2.1715730311858397E-73</v>
      </c>
      <c r="H210" s="13">
        <f t="shared" si="85"/>
        <v>-3.2055141815677399E-73</v>
      </c>
      <c r="I210" s="13">
        <f t="shared" si="86"/>
        <v>5.235602094240838E-3</v>
      </c>
      <c r="J210" s="13">
        <f t="shared" si="87"/>
        <v>-2.1715730311858397E-73</v>
      </c>
      <c r="K210" s="13">
        <f t="shared" si="88"/>
        <v>-3.2055141815677399E-73</v>
      </c>
      <c r="L210" s="13">
        <f t="shared" si="89"/>
        <v>-3.9707782559247943E+67</v>
      </c>
      <c r="M210" s="13">
        <f t="shared" si="90"/>
        <v>3.9707782559247943E+67</v>
      </c>
      <c r="N210" s="13">
        <f t="shared" si="91"/>
        <v>-5.8613667735029397E+67</v>
      </c>
      <c r="O210" s="13">
        <f t="shared" si="92"/>
        <v>-5.8613667735029397E+67</v>
      </c>
      <c r="P210" s="13">
        <f t="shared" si="93"/>
        <v>-4.9972055377437733E-99</v>
      </c>
      <c r="Q210" s="13">
        <f t="shared" si="94"/>
        <v>4.9972055377437741E-99</v>
      </c>
      <c r="R210" s="13">
        <f t="shared" si="95"/>
        <v>-7.3765021896128269E-99</v>
      </c>
      <c r="S210" s="13">
        <f t="shared" si="96"/>
        <v>-7.3765021896128269E-99</v>
      </c>
      <c r="T210" s="13">
        <f t="shared" si="97"/>
        <v>8.7430873066491935E-27</v>
      </c>
      <c r="U210" s="13">
        <f t="shared" si="98"/>
        <v>2.3261788993983385E-71</v>
      </c>
      <c r="V210" s="13">
        <f t="shared" si="99"/>
        <v>-8.7035553134927342E-27</v>
      </c>
      <c r="W210" s="13">
        <f t="shared" si="100"/>
        <v>-8.3048212302411128E-28</v>
      </c>
      <c r="X210" s="53"/>
    </row>
    <row r="211" spans="1:24" hidden="1">
      <c r="A211" s="1">
        <v>192</v>
      </c>
      <c r="B211" s="13">
        <f t="shared" si="79"/>
        <v>0.52900483564660095</v>
      </c>
      <c r="C211" s="13">
        <f t="shared" si="80"/>
        <v>-0.84861880951491564</v>
      </c>
      <c r="D211" s="13">
        <f t="shared" si="81"/>
        <v>3.1752002995278104E-71</v>
      </c>
      <c r="E211" s="13">
        <f t="shared" si="82"/>
        <v>3.1494076142179496E+70</v>
      </c>
      <c r="F211" s="13">
        <f t="shared" si="83"/>
        <v>-5.208333333333333E-3</v>
      </c>
      <c r="G211" s="13">
        <f t="shared" si="84"/>
        <v>8.7484182947747251E-74</v>
      </c>
      <c r="H211" s="13">
        <f t="shared" si="85"/>
        <v>-1.4034034886232781E-73</v>
      </c>
      <c r="I211" s="13">
        <f t="shared" si="86"/>
        <v>5.208333333333333E-3</v>
      </c>
      <c r="J211" s="13">
        <f t="shared" si="87"/>
        <v>-8.7484182947744769E-74</v>
      </c>
      <c r="K211" s="13">
        <f t="shared" si="88"/>
        <v>-1.4034034886232381E-73</v>
      </c>
      <c r="L211" s="13">
        <f t="shared" si="89"/>
        <v>-8.6773534236644105E+67</v>
      </c>
      <c r="M211" s="13">
        <f t="shared" si="90"/>
        <v>8.6773534236641639E+67</v>
      </c>
      <c r="N211" s="13">
        <f t="shared" si="91"/>
        <v>-1.3920034063827721E+68</v>
      </c>
      <c r="O211" s="13">
        <f t="shared" si="92"/>
        <v>-1.3920034063827326E+68</v>
      </c>
      <c r="P211" s="13">
        <f t="shared" si="93"/>
        <v>-1.4779381222760752E-99</v>
      </c>
      <c r="Q211" s="13">
        <f t="shared" si="94"/>
        <v>1.4779381222760328E-99</v>
      </c>
      <c r="R211" s="13">
        <f t="shared" si="95"/>
        <v>-2.3708783083799617E-99</v>
      </c>
      <c r="S211" s="13">
        <f t="shared" si="96"/>
        <v>-2.3708783083798939E-99</v>
      </c>
      <c r="T211" s="13">
        <f t="shared" si="97"/>
        <v>6.4185769706931141E-27</v>
      </c>
      <c r="U211" s="13">
        <f t="shared" si="98"/>
        <v>-4.6645934270300586E-43</v>
      </c>
      <c r="V211" s="13">
        <f t="shared" si="99"/>
        <v>-6.3895552839616237E-27</v>
      </c>
      <c r="W211" s="13">
        <f t="shared" si="100"/>
        <v>-6.0968319798899655E-28</v>
      </c>
      <c r="X211" s="53"/>
    </row>
    <row r="212" spans="1:24" hidden="1">
      <c r="A212" s="1">
        <v>193</v>
      </c>
      <c r="B212" s="13">
        <f t="shared" si="79"/>
        <v>0.49638068001457542</v>
      </c>
      <c r="C212" s="13">
        <f t="shared" si="80"/>
        <v>-0.86810495938467469</v>
      </c>
      <c r="D212" s="13">
        <f t="shared" si="81"/>
        <v>1.3633044474285514E-71</v>
      </c>
      <c r="E212" s="13">
        <f t="shared" si="82"/>
        <v>7.335118739516974E+70</v>
      </c>
      <c r="F212" s="13">
        <f t="shared" si="83"/>
        <v>-5.1813471502590676E-3</v>
      </c>
      <c r="G212" s="13">
        <f t="shared" si="84"/>
        <v>3.5063108221838304E-74</v>
      </c>
      <c r="H212" s="13">
        <f t="shared" si="85"/>
        <v>-6.1320795438544502E-74</v>
      </c>
      <c r="I212" s="13">
        <f t="shared" si="86"/>
        <v>5.1813471502590676E-3</v>
      </c>
      <c r="J212" s="13">
        <f t="shared" si="87"/>
        <v>-3.5063108221837306E-74</v>
      </c>
      <c r="K212" s="13">
        <f t="shared" si="88"/>
        <v>-6.1320795438542766E-74</v>
      </c>
      <c r="L212" s="13">
        <f t="shared" si="89"/>
        <v>-1.8865343149788568E+68</v>
      </c>
      <c r="M212" s="13">
        <f t="shared" si="90"/>
        <v>1.8865343149788034E+68</v>
      </c>
      <c r="N212" s="13">
        <f t="shared" si="91"/>
        <v>-3.2993020494561297E+68</v>
      </c>
      <c r="O212" s="13">
        <f t="shared" si="92"/>
        <v>-3.2993020494560353E+68</v>
      </c>
      <c r="P212" s="13">
        <f t="shared" si="93"/>
        <v>-4.3486160255961983E-100</v>
      </c>
      <c r="Q212" s="13">
        <f t="shared" si="94"/>
        <v>4.348616025596075E-100</v>
      </c>
      <c r="R212" s="13">
        <f t="shared" si="95"/>
        <v>-7.6051613011386452E-100</v>
      </c>
      <c r="S212" s="13">
        <f t="shared" si="96"/>
        <v>-7.605161301138427E-100</v>
      </c>
      <c r="T212" s="13">
        <f t="shared" si="97"/>
        <v>4.7120803994923476E-27</v>
      </c>
      <c r="U212" s="13">
        <f t="shared" si="98"/>
        <v>2.7301603827082846E-43</v>
      </c>
      <c r="V212" s="13">
        <f t="shared" si="99"/>
        <v>-4.6907746611905294E-27</v>
      </c>
      <c r="W212" s="13">
        <f t="shared" si="100"/>
        <v>-4.4758772236605856E-28</v>
      </c>
      <c r="X212" s="53"/>
    </row>
    <row r="213" spans="1:24" hidden="1">
      <c r="A213" s="1">
        <v>194</v>
      </c>
      <c r="B213" s="13">
        <f t="shared" si="79"/>
        <v>0.46303972806180821</v>
      </c>
      <c r="C213" s="13">
        <f t="shared" si="80"/>
        <v>-0.88633752613575301</v>
      </c>
      <c r="D213" s="13">
        <f t="shared" si="81"/>
        <v>5.853485893960338E-72</v>
      </c>
      <c r="E213" s="13">
        <f t="shared" si="82"/>
        <v>1.7083837188910049E+71</v>
      </c>
      <c r="F213" s="13">
        <f t="shared" si="83"/>
        <v>-5.1546391752577319E-3</v>
      </c>
      <c r="G213" s="13">
        <f t="shared" si="84"/>
        <v>1.3971116064706313E-74</v>
      </c>
      <c r="H213" s="13">
        <f t="shared" si="85"/>
        <v>-2.6743114466615115E-74</v>
      </c>
      <c r="I213" s="13">
        <f t="shared" si="86"/>
        <v>5.1546391752577319E-3</v>
      </c>
      <c r="J213" s="13">
        <f t="shared" si="87"/>
        <v>-1.3971116064705917E-74</v>
      </c>
      <c r="K213" s="13">
        <f t="shared" si="88"/>
        <v>-2.6743114466614353E-74</v>
      </c>
      <c r="L213" s="13">
        <f t="shared" si="89"/>
        <v>-4.0775749104151233E+68</v>
      </c>
      <c r="M213" s="13">
        <f t="shared" si="90"/>
        <v>4.0775749104150074E+68</v>
      </c>
      <c r="N213" s="13">
        <f t="shared" si="91"/>
        <v>-7.8051783458375973E+68</v>
      </c>
      <c r="O213" s="13">
        <f t="shared" si="92"/>
        <v>-7.805178345837377E+68</v>
      </c>
      <c r="P213" s="13">
        <f t="shared" si="93"/>
        <v>-1.2720544125129659E-100</v>
      </c>
      <c r="Q213" s="13">
        <f t="shared" si="94"/>
        <v>1.2720544125129296E-100</v>
      </c>
      <c r="R213" s="13">
        <f t="shared" si="95"/>
        <v>-2.4349305097775806E-100</v>
      </c>
      <c r="S213" s="13">
        <f t="shared" si="96"/>
        <v>-2.4349305097775116E-100</v>
      </c>
      <c r="T213" s="13">
        <f t="shared" si="97"/>
        <v>3.4592872832501919E-27</v>
      </c>
      <c r="U213" s="13">
        <f t="shared" si="98"/>
        <v>-4.7937140022010792E-43</v>
      </c>
      <c r="V213" s="13">
        <f t="shared" si="99"/>
        <v>-3.4436460667769591E-27</v>
      </c>
      <c r="W213" s="13">
        <f t="shared" si="100"/>
        <v>-3.285883059819245E-28</v>
      </c>
      <c r="X213" s="53"/>
    </row>
    <row r="214" spans="1:24" hidden="1">
      <c r="A214" s="1">
        <v>195</v>
      </c>
      <c r="B214" s="13">
        <f t="shared" si="79"/>
        <v>0.42903012564217963</v>
      </c>
      <c r="C214" s="13">
        <f t="shared" si="80"/>
        <v>-0.9032901811109515</v>
      </c>
      <c r="D214" s="13">
        <f t="shared" si="81"/>
        <v>2.5132535271501295E-72</v>
      </c>
      <c r="E214" s="13">
        <f t="shared" si="82"/>
        <v>3.9789061835474142E+71</v>
      </c>
      <c r="F214" s="13">
        <f t="shared" si="83"/>
        <v>-5.1282051282051282E-3</v>
      </c>
      <c r="G214" s="13">
        <f t="shared" si="84"/>
        <v>5.5295460334557497E-75</v>
      </c>
      <c r="H214" s="13">
        <f t="shared" si="85"/>
        <v>-1.1642037095985529E-74</v>
      </c>
      <c r="I214" s="13">
        <f t="shared" si="86"/>
        <v>5.1282051282051282E-3</v>
      </c>
      <c r="J214" s="13">
        <f t="shared" si="87"/>
        <v>-5.5295460334555926E-75</v>
      </c>
      <c r="K214" s="13">
        <f t="shared" si="88"/>
        <v>-1.16420370959852E-74</v>
      </c>
      <c r="L214" s="13">
        <f t="shared" si="89"/>
        <v>-8.754208306901748E+68</v>
      </c>
      <c r="M214" s="13">
        <f t="shared" si="90"/>
        <v>8.754208306901499E+68</v>
      </c>
      <c r="N214" s="13">
        <f t="shared" si="91"/>
        <v>-1.8431317370051953E+69</v>
      </c>
      <c r="O214" s="13">
        <f t="shared" si="92"/>
        <v>-1.8431317370051428E+69</v>
      </c>
      <c r="P214" s="13">
        <f t="shared" si="93"/>
        <v>-3.6960514197533726E-101</v>
      </c>
      <c r="Q214" s="13">
        <f t="shared" si="94"/>
        <v>3.6960514197532667E-101</v>
      </c>
      <c r="R214" s="13">
        <f t="shared" si="95"/>
        <v>-7.7817541398686858E-101</v>
      </c>
      <c r="S214" s="13">
        <f t="shared" si="96"/>
        <v>-7.7817541398684625E-101</v>
      </c>
      <c r="T214" s="13">
        <f t="shared" si="97"/>
        <v>2.5395722257508649E-27</v>
      </c>
      <c r="U214" s="13">
        <f t="shared" si="98"/>
        <v>8.6253282590966855E-73</v>
      </c>
      <c r="V214" s="13">
        <f t="shared" si="99"/>
        <v>-2.5280895139435192E-27</v>
      </c>
      <c r="W214" s="13">
        <f t="shared" si="100"/>
        <v>-2.4122706998598547E-28</v>
      </c>
      <c r="X214" s="53"/>
    </row>
    <row r="215" spans="1:24">
      <c r="A215" s="1">
        <v>196</v>
      </c>
      <c r="B215" s="13">
        <f t="shared" si="79"/>
        <v>0.39440098417131603</v>
      </c>
      <c r="C215" s="13">
        <f t="shared" si="80"/>
        <v>-0.91893844390399582</v>
      </c>
      <c r="D215" s="13">
        <f t="shared" si="81"/>
        <v>1.0790908880894225E-72</v>
      </c>
      <c r="E215" s="13">
        <f t="shared" si="82"/>
        <v>9.2670599950162087E+71</v>
      </c>
      <c r="F215" s="13">
        <f t="shared" si="83"/>
        <v>-5.1020408163265302E-3</v>
      </c>
      <c r="G215" s="13">
        <f t="shared" si="84"/>
        <v>2.1714005524120798E-75</v>
      </c>
      <c r="H215" s="13">
        <f t="shared" si="85"/>
        <v>-5.0592760282238513E-75</v>
      </c>
      <c r="I215" s="13">
        <f t="shared" si="86"/>
        <v>5.1020408163265302E-3</v>
      </c>
      <c r="J215" s="13">
        <f t="shared" si="87"/>
        <v>-2.1714005524120182E-75</v>
      </c>
      <c r="K215" s="13">
        <f t="shared" si="88"/>
        <v>-5.059276028223708E-75</v>
      </c>
      <c r="L215" s="13">
        <f t="shared" si="89"/>
        <v>-1.864764072657718E+69</v>
      </c>
      <c r="M215" s="13">
        <f t="shared" si="90"/>
        <v>1.8647640726576651E+69</v>
      </c>
      <c r="N215" s="13">
        <f t="shared" si="91"/>
        <v>-4.3448253527476583E+69</v>
      </c>
      <c r="O215" s="13">
        <f t="shared" si="92"/>
        <v>-4.3448253527475334E+69</v>
      </c>
      <c r="P215" s="13">
        <f t="shared" si="93"/>
        <v>-1.0655219702910781E-101</v>
      </c>
      <c r="Q215" s="13">
        <f t="shared" si="94"/>
        <v>1.0655219702910478E-101</v>
      </c>
      <c r="R215" s="13">
        <f t="shared" si="95"/>
        <v>-2.4826233722061153E-101</v>
      </c>
      <c r="S215" s="13">
        <f t="shared" si="96"/>
        <v>-2.4826233722060436E-101</v>
      </c>
      <c r="T215" s="13">
        <f t="shared" si="97"/>
        <v>1.8643803077684771E-27</v>
      </c>
      <c r="U215" s="13">
        <f t="shared" si="98"/>
        <v>1.0946411507326953E-43</v>
      </c>
      <c r="V215" s="13">
        <f t="shared" si="99"/>
        <v>-1.8559504857865224E-27</v>
      </c>
      <c r="W215" s="13">
        <f t="shared" si="100"/>
        <v>-1.7709242305545664E-28</v>
      </c>
      <c r="X215" s="53"/>
    </row>
    <row r="216" spans="1:24">
      <c r="A216" s="1">
        <v>197</v>
      </c>
      <c r="B216" s="13">
        <f t="shared" si="79"/>
        <v>0.35920230970746136</v>
      </c>
      <c r="C216" s="13">
        <f t="shared" si="80"/>
        <v>-0.9332597177103622</v>
      </c>
      <c r="D216" s="13">
        <f t="shared" si="81"/>
        <v>4.6331861556283839E-73</v>
      </c>
      <c r="E216" s="13">
        <f t="shared" si="82"/>
        <v>2.158341940966914E+72</v>
      </c>
      <c r="F216" s="13">
        <f t="shared" si="83"/>
        <v>-5.076142131979695E-3</v>
      </c>
      <c r="G216" s="13">
        <f t="shared" si="84"/>
        <v>8.4479754741439025E-76</v>
      </c>
      <c r="H216" s="13">
        <f t="shared" si="85"/>
        <v>-2.1949066008636056E-75</v>
      </c>
      <c r="I216" s="13">
        <f t="shared" si="86"/>
        <v>5.076142131979695E-3</v>
      </c>
      <c r="J216" s="13">
        <f t="shared" si="87"/>
        <v>-8.4479754741436632E-76</v>
      </c>
      <c r="K216" s="13">
        <f t="shared" si="88"/>
        <v>-2.1949066008635435E-75</v>
      </c>
      <c r="L216" s="13">
        <f t="shared" si="89"/>
        <v>-3.9354386311361566E+69</v>
      </c>
      <c r="M216" s="13">
        <f t="shared" si="90"/>
        <v>3.935438631136044E+69</v>
      </c>
      <c r="N216" s="13">
        <f t="shared" si="91"/>
        <v>-1.0224840561163831E+70</v>
      </c>
      <c r="O216" s="13">
        <f t="shared" si="92"/>
        <v>-1.0224840561163539E+70</v>
      </c>
      <c r="P216" s="13">
        <f t="shared" si="93"/>
        <v>-3.0433300043179981E-102</v>
      </c>
      <c r="Q216" s="13">
        <f t="shared" si="94"/>
        <v>3.0433300043179105E-102</v>
      </c>
      <c r="R216" s="13">
        <f t="shared" si="95"/>
        <v>-7.9070129115884498E-102</v>
      </c>
      <c r="S216" s="13">
        <f t="shared" si="96"/>
        <v>-7.9070129115882229E-102</v>
      </c>
      <c r="T216" s="13">
        <f t="shared" si="97"/>
        <v>1.3687005617518807E-27</v>
      </c>
      <c r="U216" s="13">
        <f t="shared" si="98"/>
        <v>1.6428363848382926E-73</v>
      </c>
      <c r="V216" s="13">
        <f t="shared" si="99"/>
        <v>-1.3625119627658832E-27</v>
      </c>
      <c r="W216" s="13">
        <f t="shared" si="100"/>
        <v>-1.3000914990789805E-28</v>
      </c>
      <c r="X216" s="53"/>
    </row>
    <row r="217" spans="1:24">
      <c r="A217" s="1">
        <v>198</v>
      </c>
      <c r="B217" s="13">
        <f t="shared" si="79"/>
        <v>0.32348493074045692</v>
      </c>
      <c r="C217" s="13">
        <f t="shared" si="80"/>
        <v>-0.94623332195808962</v>
      </c>
      <c r="D217" s="13">
        <f t="shared" si="81"/>
        <v>1.9893054597758437E-73</v>
      </c>
      <c r="E217" s="13">
        <f t="shared" si="82"/>
        <v>5.0268800856389381E+72</v>
      </c>
      <c r="F217" s="13">
        <f t="shared" si="83"/>
        <v>-5.0505050505050509E-3</v>
      </c>
      <c r="G217" s="13">
        <f t="shared" si="84"/>
        <v>3.2500522165515237E-76</v>
      </c>
      <c r="H217" s="13">
        <f t="shared" si="85"/>
        <v>-9.5068036040053614E-76</v>
      </c>
      <c r="I217" s="13">
        <f t="shared" si="86"/>
        <v>5.0505050505050509E-3</v>
      </c>
      <c r="J217" s="13">
        <f t="shared" si="87"/>
        <v>-3.2500522165514311E-76</v>
      </c>
      <c r="K217" s="13">
        <f t="shared" si="88"/>
        <v>-9.5068036040050902E-76</v>
      </c>
      <c r="L217" s="13">
        <f t="shared" si="89"/>
        <v>-8.2127270522401021E+69</v>
      </c>
      <c r="M217" s="13">
        <f t="shared" si="90"/>
        <v>8.2127270522398692E+69</v>
      </c>
      <c r="N217" s="13">
        <f t="shared" si="91"/>
        <v>-2.4023239608682996E+70</v>
      </c>
      <c r="O217" s="13">
        <f t="shared" si="92"/>
        <v>-2.4023239608682316E+70</v>
      </c>
      <c r="P217" s="13">
        <f t="shared" si="93"/>
        <v>-8.5952928942480383E-103</v>
      </c>
      <c r="Q217" s="13">
        <f t="shared" si="94"/>
        <v>8.5952928942477924E-103</v>
      </c>
      <c r="R217" s="13">
        <f t="shared" si="95"/>
        <v>-2.5142291883304424E-102</v>
      </c>
      <c r="S217" s="13">
        <f t="shared" si="96"/>
        <v>-2.5142291883303706E-102</v>
      </c>
      <c r="T217" s="13">
        <f t="shared" si="97"/>
        <v>1.0048063798647761E-27</v>
      </c>
      <c r="U217" s="13">
        <f t="shared" si="98"/>
        <v>7.1517406114177223E-74</v>
      </c>
      <c r="V217" s="13">
        <f t="shared" si="99"/>
        <v>-1.0002631335789737E-27</v>
      </c>
      <c r="W217" s="13">
        <f t="shared" si="100"/>
        <v>-9.5443829657705293E-29</v>
      </c>
      <c r="X217" s="53"/>
    </row>
    <row r="218" spans="1:24">
      <c r="A218" s="1">
        <v>199</v>
      </c>
      <c r="B218" s="13">
        <f t="shared" si="79"/>
        <v>0.28730042479307927</v>
      </c>
      <c r="C218" s="13">
        <f t="shared" si="80"/>
        <v>-0.95784052217147098</v>
      </c>
      <c r="D218" s="13">
        <f t="shared" si="81"/>
        <v>8.5412847215012469E-74</v>
      </c>
      <c r="E218" s="13">
        <f t="shared" si="82"/>
        <v>1.1707840595486396E+73</v>
      </c>
      <c r="F218" s="13">
        <f t="shared" si="83"/>
        <v>-5.0251256281407036E-3</v>
      </c>
      <c r="G218" s="13">
        <f t="shared" si="84"/>
        <v>1.2331229792793698E-76</v>
      </c>
      <c r="H218" s="13">
        <f t="shared" si="85"/>
        <v>-4.1111500591246032E-76</v>
      </c>
      <c r="I218" s="13">
        <f t="shared" si="86"/>
        <v>5.0251256281407036E-3</v>
      </c>
      <c r="J218" s="13">
        <f t="shared" si="87"/>
        <v>-1.2331229792793346E-76</v>
      </c>
      <c r="K218" s="13">
        <f t="shared" si="88"/>
        <v>-4.1111500591244866E-76</v>
      </c>
      <c r="L218" s="13">
        <f t="shared" si="89"/>
        <v>-1.6902852143180878E+70</v>
      </c>
      <c r="M218" s="13">
        <f t="shared" si="90"/>
        <v>1.69028521431804E+70</v>
      </c>
      <c r="N218" s="13">
        <f t="shared" si="91"/>
        <v>-5.6352985675785688E+70</v>
      </c>
      <c r="O218" s="13">
        <f t="shared" si="92"/>
        <v>-5.6352985675784094E+70</v>
      </c>
      <c r="P218" s="13">
        <f t="shared" si="93"/>
        <v>-2.3941462206225654E-103</v>
      </c>
      <c r="Q218" s="13">
        <f t="shared" si="94"/>
        <v>2.3941462206224975E-103</v>
      </c>
      <c r="R218" s="13">
        <f t="shared" si="95"/>
        <v>-7.9819243837442897E-103</v>
      </c>
      <c r="S218" s="13">
        <f t="shared" si="96"/>
        <v>-7.9819243837440637E-103</v>
      </c>
      <c r="T218" s="13">
        <f t="shared" si="97"/>
        <v>7.3766014951042832E-28</v>
      </c>
      <c r="U218" s="13">
        <f t="shared" si="98"/>
        <v>3.1083395014689031E-74</v>
      </c>
      <c r="V218" s="13">
        <f t="shared" si="99"/>
        <v>-7.3432480869093755E-28</v>
      </c>
      <c r="W218" s="13">
        <f t="shared" si="100"/>
        <v>-7.0068334622462943E-29</v>
      </c>
      <c r="X218" s="53"/>
    </row>
    <row r="219" spans="1:24">
      <c r="A219" s="1">
        <v>200</v>
      </c>
      <c r="B219" s="13">
        <f t="shared" si="79"/>
        <v>0.25070104394075371</v>
      </c>
      <c r="C219" s="13">
        <f t="shared" si="80"/>
        <v>-0.96806455702448702</v>
      </c>
      <c r="D219" s="13">
        <f t="shared" si="81"/>
        <v>3.6672872099778524E-74</v>
      </c>
      <c r="E219" s="13">
        <f t="shared" si="82"/>
        <v>2.7268112442331434E+73</v>
      </c>
      <c r="F219" s="13">
        <f t="shared" si="83"/>
        <v>-5.0000000000000001E-3</v>
      </c>
      <c r="G219" s="13">
        <f t="shared" si="84"/>
        <v>4.596963659860108E-77</v>
      </c>
      <c r="H219" s="13">
        <f t="shared" si="85"/>
        <v>-1.7750853842043883E-76</v>
      </c>
      <c r="I219" s="13">
        <f t="shared" si="86"/>
        <v>5.0000000000000001E-3</v>
      </c>
      <c r="J219" s="13">
        <f t="shared" si="87"/>
        <v>-4.596963659860108E-77</v>
      </c>
      <c r="K219" s="13">
        <f t="shared" si="88"/>
        <v>-1.7750853842043883E-76</v>
      </c>
      <c r="L219" s="13">
        <f t="shared" si="89"/>
        <v>-3.4180721277931731E+70</v>
      </c>
      <c r="M219" s="13">
        <f t="shared" si="90"/>
        <v>3.4180721277931731E+70</v>
      </c>
      <c r="N219" s="13">
        <f t="shared" si="91"/>
        <v>-1.3198646596189743E+71</v>
      </c>
      <c r="O219" s="13">
        <f t="shared" si="92"/>
        <v>-1.3198646596189743E+71</v>
      </c>
      <c r="P219" s="13">
        <f t="shared" si="93"/>
        <v>-6.5522323421248928E-104</v>
      </c>
      <c r="Q219" s="13">
        <f t="shared" si="94"/>
        <v>6.5522323421248916E-104</v>
      </c>
      <c r="R219" s="13">
        <f t="shared" si="95"/>
        <v>-2.5300987184160434E-103</v>
      </c>
      <c r="S219" s="13">
        <f t="shared" si="96"/>
        <v>-2.5300987184160429E-103</v>
      </c>
      <c r="T219" s="13">
        <f t="shared" si="97"/>
        <v>5.4153965090170627E-28</v>
      </c>
      <c r="U219" s="13">
        <f t="shared" si="98"/>
        <v>1.3488426379251783E-74</v>
      </c>
      <c r="V219" s="13">
        <f t="shared" si="99"/>
        <v>-5.3909107169592431E-28</v>
      </c>
      <c r="W219" s="13">
        <f t="shared" si="100"/>
        <v>-5.1439380988515894E-29</v>
      </c>
      <c r="X219" s="53"/>
    </row>
  </sheetData>
  <conditionalFormatting sqref="B11">
    <cfRule type="expression" dxfId="131" priority="6">
      <formula>IF(Leiterort_x1&gt;$C$6,TRUE,FALSE)</formula>
    </cfRule>
    <cfRule type="expression" dxfId="130" priority="5">
      <formula>IF(Leiterort_x1&lt;$C$6,TRUE,FALSE)</formula>
    </cfRule>
    <cfRule type="cellIs" dxfId="129" priority="2" operator="equal">
      <formula>"---"</formula>
    </cfRule>
  </conditionalFormatting>
  <conditionalFormatting sqref="F11">
    <cfRule type="expression" dxfId="128" priority="3">
      <formula>IF(Leiterort_x1&lt;$C$6,TRUE,FALSE)</formula>
    </cfRule>
    <cfRule type="expression" dxfId="127" priority="4">
      <formula>IF(Leiterort_x1&gt;$C$6,TRUE,FALSE)</formula>
    </cfRule>
    <cfRule type="cellIs" dxfId="126" priority="1" operator="equal">
      <formula>"---"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6.4916999999999998</v>
      </c>
      <c r="C8" s="26">
        <f>'Kraft-Leiter'!S12</f>
        <v>3</v>
      </c>
      <c r="E8" s="4" t="s">
        <v>70</v>
      </c>
      <c r="F8" s="6">
        <f>-Leiterort_x1</f>
        <v>-6.4916999999999998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0.31054812660436221</v>
      </c>
      <c r="C10" s="1"/>
      <c r="E10" s="4" t="s">
        <v>9</v>
      </c>
      <c r="F10" s="12">
        <f>ATANH(2*KoorK_a*Leiterort_x2/(Leiterort_x2*Leiterort_x2+Leiterort_y2*Leiterort_y2+KoorK_a*KoorK_a))</f>
        <v>-0.31054812660436226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20.571751129793199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-6.5581151456565026E-2</v>
      </c>
      <c r="U16" s="20">
        <f t="shared" ref="U16:W16" si="0">SUM(U20:U69)</f>
        <v>0</v>
      </c>
      <c r="V16" s="21">
        <f t="shared" si="0"/>
        <v>6.5581151456565026E-2</v>
      </c>
      <c r="W16" s="20">
        <f t="shared" si="0"/>
        <v>0</v>
      </c>
      <c r="X16" s="20">
        <f>SQRT(V16*V16+W16*W16)</f>
        <v>6.5581151456565026E-2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0.73304504459398545</v>
      </c>
      <c r="E20" s="13">
        <f t="shared" ref="E20:E51" si="4">EXP($A20*Leiter_u1)</f>
        <v>1.3641726485633279</v>
      </c>
      <c r="F20" s="13">
        <f t="shared" ref="F20:F51" si="5">-Strom_1/$A20</f>
        <v>-1</v>
      </c>
      <c r="G20" s="13">
        <f t="shared" ref="G20:G51" si="6">Strom_1/$A20*COS($A20*Leiter_v1)/EXP($A20*Leiter_u1)</f>
        <v>0.73304504459398556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-0.73304504459398534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-0.63112760396934231</v>
      </c>
      <c r="M20" s="13">
        <f t="shared" ref="M20:M51" si="12">F20+G20*EXP(2*$A20*Leiter_u1)+I20+J20</f>
        <v>0.63112760396934275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-7.5100661884277789E-2</v>
      </c>
      <c r="Q20" s="13">
        <f t="shared" ref="Q20:Q51" si="16">(M20+P20)*((Perm_mü1-1)/(Perm_mü1+1)*EXP(-2*$A20*Körper_u1))</f>
        <v>7.5100661884277858E-2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-1.8563111170127582E-3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1.8563111170127582E-3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0.53735503740379809</v>
      </c>
      <c r="E21" s="13">
        <f t="shared" si="4"/>
        <v>1.8609670150882851</v>
      </c>
      <c r="F21" s="13">
        <f t="shared" si="5"/>
        <v>-0.5</v>
      </c>
      <c r="G21" s="13">
        <f t="shared" si="6"/>
        <v>0.26867751870189904</v>
      </c>
      <c r="H21" s="13">
        <f t="shared" si="7"/>
        <v>0</v>
      </c>
      <c r="I21" s="13">
        <f t="shared" si="8"/>
        <v>0.5</v>
      </c>
      <c r="J21" s="13">
        <f t="shared" si="9"/>
        <v>-0.26867751870189904</v>
      </c>
      <c r="K21" s="13">
        <f t="shared" si="10"/>
        <v>0</v>
      </c>
      <c r="L21" s="13">
        <f t="shared" si="11"/>
        <v>-0.66180598884224373</v>
      </c>
      <c r="M21" s="13">
        <f t="shared" si="12"/>
        <v>0.66180598884224351</v>
      </c>
      <c r="N21" s="13">
        <f t="shared" si="13"/>
        <v>0</v>
      </c>
      <c r="O21" s="13">
        <f t="shared" si="14"/>
        <v>0</v>
      </c>
      <c r="P21" s="13">
        <f t="shared" si="15"/>
        <v>-1.1880343309329869E-2</v>
      </c>
      <c r="Q21" s="13">
        <f t="shared" si="16"/>
        <v>1.1880343309329864E-2</v>
      </c>
      <c r="R21" s="13">
        <f t="shared" si="17"/>
        <v>0</v>
      </c>
      <c r="S21" s="13">
        <f t="shared" si="18"/>
        <v>0</v>
      </c>
      <c r="T21" s="13">
        <f t="shared" si="19"/>
        <v>-9.3146578174943141E-3</v>
      </c>
      <c r="U21" s="13">
        <f t="shared" si="20"/>
        <v>0</v>
      </c>
      <c r="V21" s="13">
        <f t="shared" si="21"/>
        <v>9.3146578174943141E-3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0.39390544735646987</v>
      </c>
      <c r="E22" s="13">
        <f t="shared" si="4"/>
        <v>2.5386803018619766</v>
      </c>
      <c r="F22" s="13">
        <f t="shared" si="5"/>
        <v>-0.33333333333333331</v>
      </c>
      <c r="G22" s="13">
        <f t="shared" si="6"/>
        <v>0.13130181578548997</v>
      </c>
      <c r="H22" s="13">
        <f t="shared" si="7"/>
        <v>0</v>
      </c>
      <c r="I22" s="13">
        <f t="shared" si="8"/>
        <v>0.33333333333333331</v>
      </c>
      <c r="J22" s="13">
        <f t="shared" si="9"/>
        <v>-0.13130181578548994</v>
      </c>
      <c r="K22" s="13">
        <f t="shared" si="10"/>
        <v>0</v>
      </c>
      <c r="L22" s="13">
        <f t="shared" si="11"/>
        <v>-0.71492495150183566</v>
      </c>
      <c r="M22" s="13">
        <f t="shared" si="12"/>
        <v>0.71492495150183566</v>
      </c>
      <c r="N22" s="13">
        <f t="shared" si="13"/>
        <v>0</v>
      </c>
      <c r="O22" s="13">
        <f t="shared" si="14"/>
        <v>0</v>
      </c>
      <c r="P22" s="13">
        <f t="shared" si="15"/>
        <v>-1.764290448828521E-3</v>
      </c>
      <c r="Q22" s="13">
        <f t="shared" si="16"/>
        <v>1.764290448828521E-3</v>
      </c>
      <c r="R22" s="13">
        <f t="shared" si="17"/>
        <v>0</v>
      </c>
      <c r="S22" s="13">
        <f t="shared" si="18"/>
        <v>0</v>
      </c>
      <c r="T22" s="13">
        <f t="shared" si="19"/>
        <v>-1.0850906439993618E-2</v>
      </c>
      <c r="U22" s="13">
        <f t="shared" si="20"/>
        <v>0</v>
      </c>
      <c r="V22" s="13">
        <f t="shared" si="21"/>
        <v>1.0850906439993618E-2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0.28875043622323726</v>
      </c>
      <c r="E23" s="13">
        <f t="shared" si="4"/>
        <v>3.4631982312466016</v>
      </c>
      <c r="F23" s="13">
        <f t="shared" si="5"/>
        <v>-0.25</v>
      </c>
      <c r="G23" s="13">
        <f t="shared" si="6"/>
        <v>7.2187609055809315E-2</v>
      </c>
      <c r="H23" s="13">
        <f t="shared" si="7"/>
        <v>0</v>
      </c>
      <c r="I23" s="13">
        <f t="shared" si="8"/>
        <v>0.25</v>
      </c>
      <c r="J23" s="13">
        <f t="shared" si="9"/>
        <v>-7.2187609055809301E-2</v>
      </c>
      <c r="K23" s="13">
        <f t="shared" si="10"/>
        <v>0</v>
      </c>
      <c r="L23" s="13">
        <f t="shared" si="11"/>
        <v>-0.79361194875584129</v>
      </c>
      <c r="M23" s="13">
        <f t="shared" si="12"/>
        <v>0.79361194875584107</v>
      </c>
      <c r="N23" s="13">
        <f t="shared" si="13"/>
        <v>0</v>
      </c>
      <c r="O23" s="13">
        <f t="shared" si="14"/>
        <v>0</v>
      </c>
      <c r="P23" s="13">
        <f t="shared" si="15"/>
        <v>-2.6562130583966529E-4</v>
      </c>
      <c r="Q23" s="13">
        <f t="shared" si="16"/>
        <v>2.6562130583966524E-4</v>
      </c>
      <c r="R23" s="13">
        <f t="shared" si="17"/>
        <v>0</v>
      </c>
      <c r="S23" s="13">
        <f t="shared" si="18"/>
        <v>0</v>
      </c>
      <c r="T23" s="13">
        <f t="shared" si="19"/>
        <v>-9.7895036020769263E-3</v>
      </c>
      <c r="U23" s="13">
        <f t="shared" si="20"/>
        <v>0</v>
      </c>
      <c r="V23" s="13">
        <f t="shared" si="21"/>
        <v>9.7895036020769263E-3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0.21166707639779575</v>
      </c>
      <c r="E24" s="13">
        <f t="shared" si="4"/>
        <v>4.7244003036195092</v>
      </c>
      <c r="F24" s="13">
        <f t="shared" si="5"/>
        <v>-0.2</v>
      </c>
      <c r="G24" s="13">
        <f t="shared" si="6"/>
        <v>4.2333415279559146E-2</v>
      </c>
      <c r="H24" s="13">
        <f t="shared" si="7"/>
        <v>0</v>
      </c>
      <c r="I24" s="13">
        <f t="shared" si="8"/>
        <v>0.2</v>
      </c>
      <c r="J24" s="13">
        <f t="shared" si="9"/>
        <v>-4.2333415279559132E-2</v>
      </c>
      <c r="K24" s="13">
        <f t="shared" si="10"/>
        <v>0</v>
      </c>
      <c r="L24" s="13">
        <f t="shared" si="11"/>
        <v>-0.90254664544434315</v>
      </c>
      <c r="M24" s="13">
        <f t="shared" si="12"/>
        <v>0.90254664544434271</v>
      </c>
      <c r="N24" s="13">
        <f t="shared" si="13"/>
        <v>0</v>
      </c>
      <c r="O24" s="13">
        <f t="shared" si="14"/>
        <v>0</v>
      </c>
      <c r="P24" s="13">
        <f t="shared" si="15"/>
        <v>-4.0894740556154829E-5</v>
      </c>
      <c r="Q24" s="13">
        <f t="shared" si="16"/>
        <v>4.0894740556154795E-5</v>
      </c>
      <c r="R24" s="13">
        <f t="shared" si="17"/>
        <v>0</v>
      </c>
      <c r="S24" s="13">
        <f t="shared" si="18"/>
        <v>0</v>
      </c>
      <c r="T24" s="13">
        <f t="shared" si="19"/>
        <v>-8.0622611145843275E-3</v>
      </c>
      <c r="U24" s="13">
        <f t="shared" si="20"/>
        <v>0</v>
      </c>
      <c r="V24" s="13">
        <f t="shared" si="21"/>
        <v>8.0622611145843275E-3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0.15516150145710067</v>
      </c>
      <c r="E25" s="13">
        <f t="shared" si="4"/>
        <v>6.4448976750620179</v>
      </c>
      <c r="F25" s="13">
        <f t="shared" si="5"/>
        <v>-0.16666666666666666</v>
      </c>
      <c r="G25" s="13">
        <f t="shared" si="6"/>
        <v>2.5860250242850109E-2</v>
      </c>
      <c r="H25" s="13">
        <f t="shared" si="7"/>
        <v>0</v>
      </c>
      <c r="I25" s="13">
        <f t="shared" si="8"/>
        <v>0.16666666666666666</v>
      </c>
      <c r="J25" s="13">
        <f t="shared" si="9"/>
        <v>-2.5860250242850106E-2</v>
      </c>
      <c r="K25" s="13">
        <f t="shared" si="10"/>
        <v>0</v>
      </c>
      <c r="L25" s="13">
        <f t="shared" si="11"/>
        <v>-1.0482893622674863</v>
      </c>
      <c r="M25" s="13">
        <f t="shared" si="12"/>
        <v>1.048289362267486</v>
      </c>
      <c r="N25" s="13">
        <f t="shared" si="13"/>
        <v>0</v>
      </c>
      <c r="O25" s="13">
        <f t="shared" si="14"/>
        <v>0</v>
      </c>
      <c r="P25" s="13">
        <f t="shared" si="15"/>
        <v>-6.4285552750006025E-6</v>
      </c>
      <c r="Q25" s="13">
        <f t="shared" si="16"/>
        <v>6.4285552750006008E-6</v>
      </c>
      <c r="R25" s="13">
        <f t="shared" si="17"/>
        <v>0</v>
      </c>
      <c r="S25" s="13">
        <f t="shared" si="18"/>
        <v>0</v>
      </c>
      <c r="T25" s="13">
        <f t="shared" si="19"/>
        <v>-6.3597812371837146E-3</v>
      </c>
      <c r="U25" s="13">
        <f t="shared" si="20"/>
        <v>0</v>
      </c>
      <c r="V25" s="13">
        <f t="shared" si="21"/>
        <v>6.3597812371837146E-3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0.11374036975489013</v>
      </c>
      <c r="E26" s="13">
        <f t="shared" si="4"/>
        <v>8.7919531311089845</v>
      </c>
      <c r="F26" s="13">
        <f t="shared" si="5"/>
        <v>-0.14285714285714285</v>
      </c>
      <c r="G26" s="13">
        <f t="shared" si="6"/>
        <v>1.624862425069859E-2</v>
      </c>
      <c r="H26" s="13">
        <f t="shared" si="7"/>
        <v>0</v>
      </c>
      <c r="I26" s="13">
        <f t="shared" si="8"/>
        <v>0.14285714285714285</v>
      </c>
      <c r="J26" s="13">
        <f t="shared" si="9"/>
        <v>-1.6248624250698583E-2</v>
      </c>
      <c r="K26" s="13">
        <f t="shared" si="10"/>
        <v>0</v>
      </c>
      <c r="L26" s="13">
        <f t="shared" si="11"/>
        <v>-1.2397446801934426</v>
      </c>
      <c r="M26" s="13">
        <f t="shared" si="12"/>
        <v>1.239744680193442</v>
      </c>
      <c r="N26" s="13">
        <f t="shared" si="13"/>
        <v>0</v>
      </c>
      <c r="O26" s="13">
        <f t="shared" si="14"/>
        <v>0</v>
      </c>
      <c r="P26" s="13">
        <f t="shared" si="15"/>
        <v>-1.0289260142775447E-6</v>
      </c>
      <c r="Q26" s="13">
        <f t="shared" si="16"/>
        <v>1.028926014277544E-6</v>
      </c>
      <c r="R26" s="13">
        <f t="shared" si="17"/>
        <v>0</v>
      </c>
      <c r="S26" s="13">
        <f t="shared" si="18"/>
        <v>0</v>
      </c>
      <c r="T26" s="13">
        <f t="shared" si="19"/>
        <v>-4.896975192305671E-3</v>
      </c>
      <c r="U26" s="13">
        <f t="shared" si="20"/>
        <v>0</v>
      </c>
      <c r="V26" s="13">
        <f t="shared" si="21"/>
        <v>4.896975192305671E-3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8.3376814419109824E-2</v>
      </c>
      <c r="E27" s="13">
        <f t="shared" si="4"/>
        <v>11.993741988909591</v>
      </c>
      <c r="F27" s="13">
        <f t="shared" si="5"/>
        <v>-0.125</v>
      </c>
      <c r="G27" s="13">
        <f t="shared" si="6"/>
        <v>1.0422101802388726E-2</v>
      </c>
      <c r="H27" s="13">
        <f t="shared" si="7"/>
        <v>0</v>
      </c>
      <c r="I27" s="13">
        <f t="shared" si="8"/>
        <v>0.125</v>
      </c>
      <c r="J27" s="13">
        <f t="shared" si="9"/>
        <v>-1.0422101802388723E-2</v>
      </c>
      <c r="K27" s="13">
        <f t="shared" si="10"/>
        <v>0</v>
      </c>
      <c r="L27" s="13">
        <f t="shared" si="11"/>
        <v>-1.4887956468113108</v>
      </c>
      <c r="M27" s="13">
        <f t="shared" si="12"/>
        <v>1.4887956468113099</v>
      </c>
      <c r="N27" s="13">
        <f t="shared" si="13"/>
        <v>0</v>
      </c>
      <c r="O27" s="13">
        <f t="shared" si="14"/>
        <v>0</v>
      </c>
      <c r="P27" s="13">
        <f t="shared" si="15"/>
        <v>-1.6722633964726775E-7</v>
      </c>
      <c r="Q27" s="13">
        <f t="shared" si="16"/>
        <v>1.6722633964726764E-7</v>
      </c>
      <c r="R27" s="13">
        <f t="shared" si="17"/>
        <v>0</v>
      </c>
      <c r="S27" s="13">
        <f t="shared" si="18"/>
        <v>0</v>
      </c>
      <c r="T27" s="13">
        <f t="shared" si="19"/>
        <v>-3.7142664158912333E-3</v>
      </c>
      <c r="U27" s="13">
        <f t="shared" si="20"/>
        <v>0</v>
      </c>
      <c r="V27" s="13">
        <f t="shared" si="21"/>
        <v>3.7142664158912333E-3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6.1118960643960794E-2</v>
      </c>
      <c r="E28" s="13">
        <f t="shared" si="4"/>
        <v>16.361534775195995</v>
      </c>
      <c r="F28" s="13">
        <f t="shared" si="5"/>
        <v>-0.1111111111111111</v>
      </c>
      <c r="G28" s="13">
        <f t="shared" si="6"/>
        <v>6.7909956271067547E-3</v>
      </c>
      <c r="H28" s="13">
        <f t="shared" si="7"/>
        <v>0</v>
      </c>
      <c r="I28" s="13">
        <f t="shared" si="8"/>
        <v>0.1111111111111111</v>
      </c>
      <c r="J28" s="13">
        <f t="shared" si="9"/>
        <v>-6.7909956271067521E-3</v>
      </c>
      <c r="K28" s="13">
        <f t="shared" si="10"/>
        <v>0</v>
      </c>
      <c r="L28" s="13">
        <f t="shared" si="11"/>
        <v>-1.8111573127280043</v>
      </c>
      <c r="M28" s="13">
        <f t="shared" si="12"/>
        <v>1.8111573127280036</v>
      </c>
      <c r="N28" s="13">
        <f t="shared" si="13"/>
        <v>0</v>
      </c>
      <c r="O28" s="13">
        <f t="shared" si="14"/>
        <v>0</v>
      </c>
      <c r="P28" s="13">
        <f t="shared" si="15"/>
        <v>-2.7532344625092301E-8</v>
      </c>
      <c r="Q28" s="13">
        <f t="shared" si="16"/>
        <v>2.7532344625092291E-8</v>
      </c>
      <c r="R28" s="13">
        <f t="shared" si="17"/>
        <v>0</v>
      </c>
      <c r="S28" s="13">
        <f t="shared" si="18"/>
        <v>0</v>
      </c>
      <c r="T28" s="13">
        <f t="shared" si="19"/>
        <v>-2.7892308994153557E-3</v>
      </c>
      <c r="U28" s="13">
        <f t="shared" si="20"/>
        <v>0</v>
      </c>
      <c r="V28" s="13">
        <f t="shared" si="21"/>
        <v>2.7892308994153557E-3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4.4802951230790297E-2</v>
      </c>
      <c r="E29" s="13">
        <f t="shared" si="4"/>
        <v>22.319958228840111</v>
      </c>
      <c r="F29" s="13">
        <f t="shared" si="5"/>
        <v>-0.1</v>
      </c>
      <c r="G29" s="13">
        <f t="shared" si="6"/>
        <v>4.4802951230790301E-3</v>
      </c>
      <c r="H29" s="13">
        <f t="shared" si="7"/>
        <v>0</v>
      </c>
      <c r="I29" s="13">
        <f t="shared" si="8"/>
        <v>0.1</v>
      </c>
      <c r="J29" s="13">
        <f t="shared" si="9"/>
        <v>-4.4802951230790257E-3</v>
      </c>
      <c r="K29" s="13">
        <f t="shared" si="10"/>
        <v>0</v>
      </c>
      <c r="L29" s="13">
        <f t="shared" si="11"/>
        <v>-2.227515527760934</v>
      </c>
      <c r="M29" s="13">
        <f t="shared" si="12"/>
        <v>2.2275155277609322</v>
      </c>
      <c r="N29" s="13">
        <f t="shared" si="13"/>
        <v>0</v>
      </c>
      <c r="O29" s="13">
        <f t="shared" si="14"/>
        <v>0</v>
      </c>
      <c r="P29" s="13">
        <f t="shared" si="15"/>
        <v>-4.5827393496080347E-9</v>
      </c>
      <c r="Q29" s="13">
        <f t="shared" si="16"/>
        <v>4.5827393496080298E-9</v>
      </c>
      <c r="R29" s="13">
        <f t="shared" si="17"/>
        <v>0</v>
      </c>
      <c r="S29" s="13">
        <f t="shared" si="18"/>
        <v>0</v>
      </c>
      <c r="T29" s="13">
        <f t="shared" si="19"/>
        <v>-2.0802615004958443E-3</v>
      </c>
      <c r="U29" s="13">
        <f t="shared" si="20"/>
        <v>0</v>
      </c>
      <c r="V29" s="13">
        <f t="shared" si="21"/>
        <v>2.0802615004958443E-3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3.2842581382916826E-2</v>
      </c>
      <c r="E30" s="13">
        <f t="shared" si="4"/>
        <v>30.448276532859666</v>
      </c>
      <c r="F30" s="13">
        <f t="shared" si="5"/>
        <v>-9.0909090909090912E-2</v>
      </c>
      <c r="G30" s="13">
        <f t="shared" si="6"/>
        <v>2.9856892166288018E-3</v>
      </c>
      <c r="H30" s="13">
        <f t="shared" si="7"/>
        <v>0</v>
      </c>
      <c r="I30" s="13">
        <f t="shared" si="8"/>
        <v>9.0909090909090912E-2</v>
      </c>
      <c r="J30" s="13">
        <f t="shared" si="9"/>
        <v>-2.985689216628801E-3</v>
      </c>
      <c r="K30" s="13">
        <f t="shared" si="10"/>
        <v>0</v>
      </c>
      <c r="L30" s="13">
        <f t="shared" si="11"/>
        <v>-2.765039450134251</v>
      </c>
      <c r="M30" s="13">
        <f t="shared" si="12"/>
        <v>2.7650394501342492</v>
      </c>
      <c r="N30" s="13">
        <f t="shared" si="13"/>
        <v>0</v>
      </c>
      <c r="O30" s="13">
        <f t="shared" si="14"/>
        <v>0</v>
      </c>
      <c r="P30" s="13">
        <f t="shared" si="15"/>
        <v>-7.6988017614751239E-10</v>
      </c>
      <c r="Q30" s="13">
        <f t="shared" si="16"/>
        <v>7.6988017614751187E-10</v>
      </c>
      <c r="R30" s="13">
        <f t="shared" si="17"/>
        <v>0</v>
      </c>
      <c r="S30" s="13">
        <f t="shared" si="18"/>
        <v>0</v>
      </c>
      <c r="T30" s="13">
        <f t="shared" si="19"/>
        <v>-1.5440439608526287E-3</v>
      </c>
      <c r="U30" s="13">
        <f t="shared" si="20"/>
        <v>0</v>
      </c>
      <c r="V30" s="13">
        <f t="shared" si="21"/>
        <v>1.5440439608526287E-3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2.4075091534421854E-2</v>
      </c>
      <c r="E31" s="13">
        <f t="shared" si="4"/>
        <v>41.536706042019802</v>
      </c>
      <c r="F31" s="13">
        <f t="shared" si="5"/>
        <v>-8.3333333333333329E-2</v>
      </c>
      <c r="G31" s="13">
        <f t="shared" si="6"/>
        <v>2.0062576278684877E-3</v>
      </c>
      <c r="H31" s="13">
        <f t="shared" si="7"/>
        <v>0</v>
      </c>
      <c r="I31" s="13">
        <f t="shared" si="8"/>
        <v>8.3333333333333329E-2</v>
      </c>
      <c r="J31" s="13">
        <f t="shared" si="9"/>
        <v>-2.0062576278684872E-3</v>
      </c>
      <c r="K31" s="13">
        <f t="shared" si="10"/>
        <v>0</v>
      </c>
      <c r="L31" s="13">
        <f t="shared" si="11"/>
        <v>-3.45938591254045</v>
      </c>
      <c r="M31" s="13">
        <f t="shared" si="12"/>
        <v>3.4593859125404474</v>
      </c>
      <c r="N31" s="13">
        <f t="shared" si="13"/>
        <v>0</v>
      </c>
      <c r="O31" s="13">
        <f t="shared" si="14"/>
        <v>0</v>
      </c>
      <c r="P31" s="13">
        <f t="shared" si="15"/>
        <v>-1.3035815504991027E-10</v>
      </c>
      <c r="Q31" s="13">
        <f t="shared" si="16"/>
        <v>1.303581550499102E-10</v>
      </c>
      <c r="R31" s="13">
        <f t="shared" si="17"/>
        <v>0</v>
      </c>
      <c r="S31" s="13">
        <f t="shared" si="18"/>
        <v>0</v>
      </c>
      <c r="T31" s="13">
        <f t="shared" si="19"/>
        <v>-1.1421203931717137E-3</v>
      </c>
      <c r="U31" s="13">
        <f t="shared" si="20"/>
        <v>0</v>
      </c>
      <c r="V31" s="13">
        <f t="shared" si="21"/>
        <v>1.1421203931717137E-3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1.7648126547454547E-2</v>
      </c>
      <c r="E32" s="13">
        <f t="shared" si="4"/>
        <v>56.663238293938548</v>
      </c>
      <c r="F32" s="13">
        <f t="shared" si="5"/>
        <v>-7.6923076923076927E-2</v>
      </c>
      <c r="G32" s="13">
        <f t="shared" si="6"/>
        <v>1.3575481959580422E-3</v>
      </c>
      <c r="H32" s="13">
        <f t="shared" si="7"/>
        <v>0</v>
      </c>
      <c r="I32" s="13">
        <f t="shared" si="8"/>
        <v>7.6923076923076927E-2</v>
      </c>
      <c r="J32" s="13">
        <f t="shared" si="9"/>
        <v>-1.3575481959580422E-3</v>
      </c>
      <c r="K32" s="13">
        <f t="shared" si="10"/>
        <v>0</v>
      </c>
      <c r="L32" s="13">
        <f t="shared" si="11"/>
        <v>-4.3573530897993145</v>
      </c>
      <c r="M32" s="13">
        <f t="shared" si="12"/>
        <v>4.3573530897993145</v>
      </c>
      <c r="N32" s="13">
        <f t="shared" si="13"/>
        <v>0</v>
      </c>
      <c r="O32" s="13">
        <f t="shared" si="14"/>
        <v>0</v>
      </c>
      <c r="P32" s="13">
        <f t="shared" si="15"/>
        <v>-2.2221805088082761E-11</v>
      </c>
      <c r="Q32" s="13">
        <f t="shared" si="16"/>
        <v>2.2221805088082757E-11</v>
      </c>
      <c r="R32" s="13">
        <f t="shared" si="17"/>
        <v>0</v>
      </c>
      <c r="S32" s="13">
        <f t="shared" si="18"/>
        <v>0</v>
      </c>
      <c r="T32" s="13">
        <f t="shared" si="19"/>
        <v>-8.4274079018682561E-4</v>
      </c>
      <c r="U32" s="13">
        <f t="shared" si="20"/>
        <v>0</v>
      </c>
      <c r="V32" s="13">
        <f t="shared" si="21"/>
        <v>8.4274079018682561E-4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1.2936871711979128E-2</v>
      </c>
      <c r="E33" s="13">
        <f t="shared" si="4"/>
        <v>77.298439859617076</v>
      </c>
      <c r="F33" s="13">
        <f t="shared" si="5"/>
        <v>-7.1428571428571425E-2</v>
      </c>
      <c r="G33" s="13">
        <f t="shared" si="6"/>
        <v>9.2406226514136624E-4</v>
      </c>
      <c r="H33" s="13">
        <f t="shared" si="7"/>
        <v>0</v>
      </c>
      <c r="I33" s="13">
        <f t="shared" si="8"/>
        <v>7.1428571428571425E-2</v>
      </c>
      <c r="J33" s="13">
        <f t="shared" si="9"/>
        <v>-9.2406226514136537E-4</v>
      </c>
      <c r="K33" s="13">
        <f t="shared" si="10"/>
        <v>0</v>
      </c>
      <c r="L33" s="13">
        <f t="shared" si="11"/>
        <v>-5.5203930705646549</v>
      </c>
      <c r="M33" s="13">
        <f t="shared" si="12"/>
        <v>5.5203930705646513</v>
      </c>
      <c r="N33" s="13">
        <f t="shared" si="13"/>
        <v>0</v>
      </c>
      <c r="O33" s="13">
        <f t="shared" si="14"/>
        <v>0</v>
      </c>
      <c r="P33" s="13">
        <f t="shared" si="15"/>
        <v>-3.8101666387680741E-12</v>
      </c>
      <c r="Q33" s="13">
        <f t="shared" si="16"/>
        <v>3.8101666387680717E-12</v>
      </c>
      <c r="R33" s="13">
        <f t="shared" si="17"/>
        <v>0</v>
      </c>
      <c r="S33" s="13">
        <f t="shared" si="18"/>
        <v>0</v>
      </c>
      <c r="T33" s="13">
        <f t="shared" si="19"/>
        <v>-6.2073009039197396E-4</v>
      </c>
      <c r="U33" s="13">
        <f t="shared" si="20"/>
        <v>0</v>
      </c>
      <c r="V33" s="13">
        <f t="shared" si="21"/>
        <v>6.2073009039197396E-4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9.4833097010144068E-3</v>
      </c>
      <c r="E34" s="13">
        <f t="shared" si="4"/>
        <v>105.44841743310697</v>
      </c>
      <c r="F34" s="13">
        <f t="shared" si="5"/>
        <v>-6.6666666666666666E-2</v>
      </c>
      <c r="G34" s="13">
        <f t="shared" si="6"/>
        <v>6.3222064673429379E-4</v>
      </c>
      <c r="H34" s="13">
        <f t="shared" si="7"/>
        <v>0</v>
      </c>
      <c r="I34" s="13">
        <f t="shared" si="8"/>
        <v>6.6666666666666666E-2</v>
      </c>
      <c r="J34" s="13">
        <f t="shared" si="9"/>
        <v>-6.3222064673429314E-4</v>
      </c>
      <c r="K34" s="13">
        <f t="shared" si="10"/>
        <v>0</v>
      </c>
      <c r="L34" s="13">
        <f t="shared" si="11"/>
        <v>-7.0292622748937355</v>
      </c>
      <c r="M34" s="13">
        <f t="shared" si="12"/>
        <v>7.0292622748937319</v>
      </c>
      <c r="N34" s="13">
        <f t="shared" si="13"/>
        <v>0</v>
      </c>
      <c r="O34" s="13">
        <f t="shared" si="14"/>
        <v>0</v>
      </c>
      <c r="P34" s="13">
        <f t="shared" si="15"/>
        <v>-6.5660034050228469E-13</v>
      </c>
      <c r="Q34" s="13">
        <f t="shared" si="16"/>
        <v>6.5660034050228419E-13</v>
      </c>
      <c r="R34" s="13">
        <f t="shared" si="17"/>
        <v>0</v>
      </c>
      <c r="S34" s="13">
        <f t="shared" si="18"/>
        <v>0</v>
      </c>
      <c r="T34" s="13">
        <f t="shared" si="19"/>
        <v>-4.5661526042231864E-4</v>
      </c>
      <c r="U34" s="13">
        <f t="shared" si="20"/>
        <v>0</v>
      </c>
      <c r="V34" s="13">
        <f t="shared" si="21"/>
        <v>4.5661526042231864E-4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6.9516931826786796E-3</v>
      </c>
      <c r="E35" s="13">
        <f t="shared" si="4"/>
        <v>143.84984689653297</v>
      </c>
      <c r="F35" s="13">
        <f t="shared" si="5"/>
        <v>-6.25E-2</v>
      </c>
      <c r="G35" s="13">
        <f t="shared" si="6"/>
        <v>4.3448082391741747E-4</v>
      </c>
      <c r="H35" s="13">
        <f t="shared" si="7"/>
        <v>0</v>
      </c>
      <c r="I35" s="13">
        <f t="shared" si="8"/>
        <v>6.25E-2</v>
      </c>
      <c r="J35" s="13">
        <f t="shared" si="9"/>
        <v>-4.3448082391741704E-4</v>
      </c>
      <c r="K35" s="13">
        <f t="shared" si="10"/>
        <v>0</v>
      </c>
      <c r="L35" s="13">
        <f t="shared" si="11"/>
        <v>-8.9901809502093997</v>
      </c>
      <c r="M35" s="13">
        <f t="shared" si="12"/>
        <v>8.9901809502093943</v>
      </c>
      <c r="N35" s="13">
        <f t="shared" si="13"/>
        <v>0</v>
      </c>
      <c r="O35" s="13">
        <f t="shared" si="14"/>
        <v>0</v>
      </c>
      <c r="P35" s="13">
        <f t="shared" si="15"/>
        <v>-1.1365202452587005E-13</v>
      </c>
      <c r="Q35" s="13">
        <f t="shared" si="16"/>
        <v>1.1365202452586997E-13</v>
      </c>
      <c r="R35" s="13">
        <f t="shared" si="17"/>
        <v>0</v>
      </c>
      <c r="S35" s="13">
        <f t="shared" si="18"/>
        <v>0</v>
      </c>
      <c r="T35" s="13">
        <f t="shared" si="19"/>
        <v>-3.3557507279877901E-4</v>
      </c>
      <c r="U35" s="13">
        <f t="shared" si="20"/>
        <v>0</v>
      </c>
      <c r="V35" s="13">
        <f t="shared" si="21"/>
        <v>3.3557507279877901E-4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5.0959042391003967E-3</v>
      </c>
      <c r="E36" s="13">
        <f t="shared" si="4"/>
        <v>196.23602663627264</v>
      </c>
      <c r="F36" s="13">
        <f t="shared" si="5"/>
        <v>-5.8823529411764705E-2</v>
      </c>
      <c r="G36" s="13">
        <f t="shared" si="6"/>
        <v>2.9975907288825861E-4</v>
      </c>
      <c r="H36" s="13">
        <f t="shared" si="7"/>
        <v>0</v>
      </c>
      <c r="I36" s="13">
        <f t="shared" si="8"/>
        <v>5.8823529411764705E-2</v>
      </c>
      <c r="J36" s="13">
        <f t="shared" si="9"/>
        <v>-2.9975907288825834E-4</v>
      </c>
      <c r="K36" s="13">
        <f t="shared" si="10"/>
        <v>0</v>
      </c>
      <c r="L36" s="13">
        <f t="shared" si="11"/>
        <v>-11.542995925413749</v>
      </c>
      <c r="M36" s="13">
        <f t="shared" si="12"/>
        <v>11.542995925413738</v>
      </c>
      <c r="N36" s="13">
        <f t="shared" si="13"/>
        <v>0</v>
      </c>
      <c r="O36" s="13">
        <f t="shared" si="14"/>
        <v>0</v>
      </c>
      <c r="P36" s="13">
        <f t="shared" si="15"/>
        <v>-1.9748980148374461E-14</v>
      </c>
      <c r="Q36" s="13">
        <f t="shared" si="16"/>
        <v>1.9748980148374442E-14</v>
      </c>
      <c r="R36" s="13">
        <f t="shared" si="17"/>
        <v>0</v>
      </c>
      <c r="S36" s="13">
        <f t="shared" si="18"/>
        <v>0</v>
      </c>
      <c r="T36" s="13">
        <f t="shared" si="19"/>
        <v>-2.4645135463743705E-4</v>
      </c>
      <c r="U36" s="13">
        <f t="shared" si="20"/>
        <v>0</v>
      </c>
      <c r="V36" s="13">
        <f t="shared" si="21"/>
        <v>2.4645135463743705E-4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3.7355273501980288E-3</v>
      </c>
      <c r="E37" s="13">
        <f t="shared" si="4"/>
        <v>267.69982019994785</v>
      </c>
      <c r="F37" s="13">
        <f t="shared" si="5"/>
        <v>-5.5555555555555552E-2</v>
      </c>
      <c r="G37" s="13">
        <f t="shared" si="6"/>
        <v>2.0752929723322382E-4</v>
      </c>
      <c r="H37" s="13">
        <f t="shared" si="7"/>
        <v>0</v>
      </c>
      <c r="I37" s="13">
        <f t="shared" si="8"/>
        <v>5.5555555555555552E-2</v>
      </c>
      <c r="J37" s="13">
        <f t="shared" si="9"/>
        <v>-2.0752929723322365E-4</v>
      </c>
      <c r="K37" s="13">
        <f t="shared" si="10"/>
        <v>0</v>
      </c>
      <c r="L37" s="13">
        <f t="shared" si="11"/>
        <v>-14.872004704033218</v>
      </c>
      <c r="M37" s="13">
        <f t="shared" si="12"/>
        <v>14.872004704033202</v>
      </c>
      <c r="N37" s="13">
        <f t="shared" si="13"/>
        <v>0</v>
      </c>
      <c r="O37" s="13">
        <f t="shared" si="14"/>
        <v>0</v>
      </c>
      <c r="P37" s="13">
        <f t="shared" si="15"/>
        <v>-3.4436026444971553E-15</v>
      </c>
      <c r="Q37" s="13">
        <f t="shared" si="16"/>
        <v>3.443602644497151E-15</v>
      </c>
      <c r="R37" s="13">
        <f t="shared" si="17"/>
        <v>0</v>
      </c>
      <c r="S37" s="13">
        <f t="shared" si="18"/>
        <v>0</v>
      </c>
      <c r="T37" s="13">
        <f t="shared" si="19"/>
        <v>-1.8090697022046849E-4</v>
      </c>
      <c r="U37" s="13">
        <f t="shared" si="20"/>
        <v>0</v>
      </c>
      <c r="V37" s="13">
        <f t="shared" si="21"/>
        <v>1.8090697022046849E-4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2.7383098130079682E-3</v>
      </c>
      <c r="E38" s="13">
        <f t="shared" si="4"/>
        <v>365.18877274208933</v>
      </c>
      <c r="F38" s="13">
        <f t="shared" si="5"/>
        <v>-5.2631578947368418E-2</v>
      </c>
      <c r="G38" s="13">
        <f t="shared" si="6"/>
        <v>1.4412156910568251E-4</v>
      </c>
      <c r="H38" s="13">
        <f t="shared" si="7"/>
        <v>0</v>
      </c>
      <c r="I38" s="13">
        <f t="shared" si="8"/>
        <v>5.2631578947368418E-2</v>
      </c>
      <c r="J38" s="13">
        <f t="shared" si="9"/>
        <v>-1.4412156910568227E-4</v>
      </c>
      <c r="K38" s="13">
        <f t="shared" si="10"/>
        <v>0</v>
      </c>
      <c r="L38" s="13">
        <f t="shared" si="11"/>
        <v>-19.220317601698781</v>
      </c>
      <c r="M38" s="13">
        <f t="shared" si="12"/>
        <v>19.220317601698746</v>
      </c>
      <c r="N38" s="13">
        <f t="shared" si="13"/>
        <v>0</v>
      </c>
      <c r="O38" s="13">
        <f t="shared" si="14"/>
        <v>0</v>
      </c>
      <c r="P38" s="13">
        <f t="shared" si="15"/>
        <v>-6.0231193084817631E-16</v>
      </c>
      <c r="Q38" s="13">
        <f t="shared" si="16"/>
        <v>6.0231193084817513E-16</v>
      </c>
      <c r="R38" s="13">
        <f t="shared" si="17"/>
        <v>0</v>
      </c>
      <c r="S38" s="13">
        <f t="shared" si="18"/>
        <v>0</v>
      </c>
      <c r="T38" s="13">
        <f t="shared" si="19"/>
        <v>-1.3274569826201177E-4</v>
      </c>
      <c r="U38" s="13">
        <f t="shared" si="20"/>
        <v>0</v>
      </c>
      <c r="V38" s="13">
        <f t="shared" si="21"/>
        <v>1.3274569826201177E-4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2.0073044389885739E-3</v>
      </c>
      <c r="E39" s="13">
        <f t="shared" si="4"/>
        <v>498.18053533716733</v>
      </c>
      <c r="F39" s="13">
        <f t="shared" si="5"/>
        <v>-0.05</v>
      </c>
      <c r="G39" s="13">
        <f t="shared" si="6"/>
        <v>1.0036522194942869E-4</v>
      </c>
      <c r="H39" s="13">
        <f t="shared" si="7"/>
        <v>0</v>
      </c>
      <c r="I39" s="13">
        <f t="shared" si="8"/>
        <v>0.05</v>
      </c>
      <c r="J39" s="13">
        <f t="shared" si="9"/>
        <v>-1.0036522194942853E-4</v>
      </c>
      <c r="K39" s="13">
        <f t="shared" si="10"/>
        <v>0</v>
      </c>
      <c r="L39" s="13">
        <f t="shared" si="11"/>
        <v>-24.908926401636464</v>
      </c>
      <c r="M39" s="13">
        <f t="shared" si="12"/>
        <v>24.908926401636414</v>
      </c>
      <c r="N39" s="13">
        <f t="shared" si="13"/>
        <v>0</v>
      </c>
      <c r="O39" s="13">
        <f t="shared" si="14"/>
        <v>0</v>
      </c>
      <c r="P39" s="13">
        <f t="shared" si="15"/>
        <v>-1.0564119450510992E-16</v>
      </c>
      <c r="Q39" s="13">
        <f t="shared" si="16"/>
        <v>1.056411945051097E-16</v>
      </c>
      <c r="R39" s="13">
        <f t="shared" si="17"/>
        <v>0</v>
      </c>
      <c r="S39" s="13">
        <f t="shared" si="18"/>
        <v>0</v>
      </c>
      <c r="T39" s="13">
        <f t="shared" si="19"/>
        <v>-9.7379904811504344E-5</v>
      </c>
      <c r="U39" s="13">
        <f t="shared" si="20"/>
        <v>0</v>
      </c>
      <c r="V39" s="13">
        <f t="shared" si="21"/>
        <v>9.7379904811504344E-5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1.4714445719920838E-3</v>
      </c>
      <c r="E40" s="13">
        <f t="shared" si="4"/>
        <v>679.60426035360024</v>
      </c>
      <c r="F40" s="13">
        <f t="shared" si="5"/>
        <v>-4.7619047619047616E-2</v>
      </c>
      <c r="G40" s="13">
        <f t="shared" si="6"/>
        <v>7.0068789142480183E-5</v>
      </c>
      <c r="H40" s="13">
        <f t="shared" si="7"/>
        <v>0</v>
      </c>
      <c r="I40" s="13">
        <f t="shared" si="8"/>
        <v>4.7619047619047616E-2</v>
      </c>
      <c r="J40" s="13">
        <f t="shared" si="9"/>
        <v>-7.0068789142480116E-5</v>
      </c>
      <c r="K40" s="13">
        <f t="shared" si="10"/>
        <v>0</v>
      </c>
      <c r="L40" s="13">
        <f t="shared" si="11"/>
        <v>-32.362037567096607</v>
      </c>
      <c r="M40" s="13">
        <f t="shared" si="12"/>
        <v>32.362037567096586</v>
      </c>
      <c r="N40" s="13">
        <f t="shared" si="13"/>
        <v>0</v>
      </c>
      <c r="O40" s="13">
        <f t="shared" si="14"/>
        <v>0</v>
      </c>
      <c r="P40" s="13">
        <f t="shared" si="15"/>
        <v>-1.8575116193537292E-17</v>
      </c>
      <c r="Q40" s="13">
        <f t="shared" si="16"/>
        <v>1.8575116193537274E-17</v>
      </c>
      <c r="R40" s="13">
        <f t="shared" si="17"/>
        <v>0</v>
      </c>
      <c r="S40" s="13">
        <f t="shared" si="18"/>
        <v>0</v>
      </c>
      <c r="T40" s="13">
        <f t="shared" si="19"/>
        <v>-7.142218537101805E-5</v>
      </c>
      <c r="U40" s="13">
        <f t="shared" si="20"/>
        <v>0</v>
      </c>
      <c r="V40" s="13">
        <f t="shared" si="21"/>
        <v>7.142218537101805E-5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1.0786351518935148E-3</v>
      </c>
      <c r="E41" s="13">
        <f t="shared" si="4"/>
        <v>927.09754382149254</v>
      </c>
      <c r="F41" s="13">
        <f t="shared" si="5"/>
        <v>-4.5454545454545456E-2</v>
      </c>
      <c r="G41" s="13">
        <f t="shared" si="6"/>
        <v>4.9028870540614305E-5</v>
      </c>
      <c r="H41" s="13">
        <f t="shared" si="7"/>
        <v>0</v>
      </c>
      <c r="I41" s="13">
        <f t="shared" si="8"/>
        <v>4.5454545454545456E-2</v>
      </c>
      <c r="J41" s="13">
        <f t="shared" si="9"/>
        <v>-4.9028870540614264E-5</v>
      </c>
      <c r="K41" s="13">
        <f t="shared" si="10"/>
        <v>0</v>
      </c>
      <c r="L41" s="13">
        <f t="shared" si="11"/>
        <v>-42.140748417560978</v>
      </c>
      <c r="M41" s="13">
        <f t="shared" si="12"/>
        <v>42.140748417560935</v>
      </c>
      <c r="N41" s="13">
        <f t="shared" si="13"/>
        <v>0</v>
      </c>
      <c r="O41" s="13">
        <f t="shared" si="14"/>
        <v>0</v>
      </c>
      <c r="P41" s="13">
        <f t="shared" si="15"/>
        <v>-3.2735223725968458E-18</v>
      </c>
      <c r="Q41" s="13">
        <f t="shared" si="16"/>
        <v>3.2735223725968427E-18</v>
      </c>
      <c r="R41" s="13">
        <f t="shared" si="17"/>
        <v>0</v>
      </c>
      <c r="S41" s="13">
        <f t="shared" si="18"/>
        <v>0</v>
      </c>
      <c r="T41" s="13">
        <f t="shared" si="19"/>
        <v>-5.2376275176467138E-5</v>
      </c>
      <c r="U41" s="13">
        <f t="shared" si="20"/>
        <v>0</v>
      </c>
      <c r="V41" s="13">
        <f t="shared" si="21"/>
        <v>5.2376275176467138E-5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7.9068815302042164E-4</v>
      </c>
      <c r="E42" s="13">
        <f t="shared" si="4"/>
        <v>1264.7211118315217</v>
      </c>
      <c r="F42" s="13">
        <f t="shared" si="5"/>
        <v>-4.3478260869565216E-2</v>
      </c>
      <c r="G42" s="13">
        <f t="shared" si="6"/>
        <v>3.437774578349659E-5</v>
      </c>
      <c r="H42" s="13">
        <f t="shared" si="7"/>
        <v>0</v>
      </c>
      <c r="I42" s="13">
        <f t="shared" si="8"/>
        <v>4.3478260869565216E-2</v>
      </c>
      <c r="J42" s="13">
        <f t="shared" si="9"/>
        <v>-3.4377745783496556E-5</v>
      </c>
      <c r="K42" s="13">
        <f t="shared" si="10"/>
        <v>0</v>
      </c>
      <c r="L42" s="13">
        <f t="shared" si="11"/>
        <v>-54.987840049711721</v>
      </c>
      <c r="M42" s="13">
        <f t="shared" si="12"/>
        <v>54.987840049711671</v>
      </c>
      <c r="N42" s="13">
        <f t="shared" si="13"/>
        <v>0</v>
      </c>
      <c r="O42" s="13">
        <f t="shared" si="14"/>
        <v>0</v>
      </c>
      <c r="P42" s="13">
        <f t="shared" si="15"/>
        <v>-5.7809221029218478E-19</v>
      </c>
      <c r="Q42" s="13">
        <f t="shared" si="16"/>
        <v>5.7809221029218421E-19</v>
      </c>
      <c r="R42" s="13">
        <f t="shared" si="17"/>
        <v>0</v>
      </c>
      <c r="S42" s="13">
        <f t="shared" si="18"/>
        <v>0</v>
      </c>
      <c r="T42" s="13">
        <f t="shared" si="19"/>
        <v>-3.8405236397404401E-5</v>
      </c>
      <c r="U42" s="13">
        <f t="shared" si="20"/>
        <v>0</v>
      </c>
      <c r="V42" s="13">
        <f t="shared" si="21"/>
        <v>3.8405236397404401E-5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5.7961003239079083E-4</v>
      </c>
      <c r="E43" s="13">
        <f t="shared" si="4"/>
        <v>1725.297948821164</v>
      </c>
      <c r="F43" s="13">
        <f t="shared" si="5"/>
        <v>-4.1666666666666664E-2</v>
      </c>
      <c r="G43" s="13">
        <f t="shared" si="6"/>
        <v>2.4150418016282952E-5</v>
      </c>
      <c r="H43" s="13">
        <f t="shared" si="7"/>
        <v>0</v>
      </c>
      <c r="I43" s="13">
        <f t="shared" si="8"/>
        <v>4.1666666666666664E-2</v>
      </c>
      <c r="J43" s="13">
        <f t="shared" si="9"/>
        <v>-2.4150418016282932E-5</v>
      </c>
      <c r="K43" s="13">
        <f t="shared" si="10"/>
        <v>0</v>
      </c>
      <c r="L43" s="13">
        <f t="shared" si="11"/>
        <v>-71.887390383797211</v>
      </c>
      <c r="M43" s="13">
        <f t="shared" si="12"/>
        <v>71.887390383797154</v>
      </c>
      <c r="N43" s="13">
        <f t="shared" si="13"/>
        <v>0</v>
      </c>
      <c r="O43" s="13">
        <f t="shared" si="14"/>
        <v>0</v>
      </c>
      <c r="P43" s="13">
        <f t="shared" si="15"/>
        <v>-1.0228231820644039E-19</v>
      </c>
      <c r="Q43" s="13">
        <f t="shared" si="16"/>
        <v>1.0228231820644032E-19</v>
      </c>
      <c r="R43" s="13">
        <f t="shared" si="17"/>
        <v>0</v>
      </c>
      <c r="S43" s="13">
        <f t="shared" si="18"/>
        <v>0</v>
      </c>
      <c r="T43" s="13">
        <f t="shared" si="19"/>
        <v>-2.815871536370909E-5</v>
      </c>
      <c r="U43" s="13">
        <f t="shared" si="20"/>
        <v>0</v>
      </c>
      <c r="V43" s="13">
        <f t="shared" si="21"/>
        <v>2.815871536370909E-5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4.2488026204102894E-4</v>
      </c>
      <c r="E44" s="13">
        <f t="shared" si="4"/>
        <v>2353.6042724042427</v>
      </c>
      <c r="F44" s="13">
        <f t="shared" si="5"/>
        <v>-0.04</v>
      </c>
      <c r="G44" s="13">
        <f t="shared" si="6"/>
        <v>1.6995210481641159E-5</v>
      </c>
      <c r="H44" s="13">
        <f t="shared" si="7"/>
        <v>0</v>
      </c>
      <c r="I44" s="13">
        <f t="shared" si="8"/>
        <v>0.04</v>
      </c>
      <c r="J44" s="13">
        <f t="shared" si="9"/>
        <v>-1.6995210481641132E-5</v>
      </c>
      <c r="K44" s="13">
        <f t="shared" si="10"/>
        <v>0</v>
      </c>
      <c r="L44" s="13">
        <f t="shared" si="11"/>
        <v>-94.144153900959409</v>
      </c>
      <c r="M44" s="13">
        <f t="shared" si="12"/>
        <v>94.144153900959239</v>
      </c>
      <c r="N44" s="13">
        <f t="shared" si="13"/>
        <v>0</v>
      </c>
      <c r="O44" s="13">
        <f t="shared" si="14"/>
        <v>0</v>
      </c>
      <c r="P44" s="13">
        <f t="shared" si="15"/>
        <v>-1.8128362987742382E-20</v>
      </c>
      <c r="Q44" s="13">
        <f t="shared" si="16"/>
        <v>1.8128362987742349E-20</v>
      </c>
      <c r="R44" s="13">
        <f t="shared" si="17"/>
        <v>0</v>
      </c>
      <c r="S44" s="13">
        <f t="shared" si="18"/>
        <v>0</v>
      </c>
      <c r="T44" s="13">
        <f t="shared" si="19"/>
        <v>-2.0644802482945442E-5</v>
      </c>
      <c r="U44" s="13">
        <f t="shared" si="20"/>
        <v>0</v>
      </c>
      <c r="V44" s="13">
        <f t="shared" si="21"/>
        <v>2.0644802482945442E-5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3.1145637063496997E-4</v>
      </c>
      <c r="E45" s="13">
        <f t="shared" si="4"/>
        <v>3210.7225739556638</v>
      </c>
      <c r="F45" s="13">
        <f t="shared" si="5"/>
        <v>-3.8461538461538464E-2</v>
      </c>
      <c r="G45" s="13">
        <f t="shared" si="6"/>
        <v>1.1979091178268076E-5</v>
      </c>
      <c r="H45" s="13">
        <f t="shared" si="7"/>
        <v>0</v>
      </c>
      <c r="I45" s="13">
        <f t="shared" si="8"/>
        <v>3.8461538461538464E-2</v>
      </c>
      <c r="J45" s="13">
        <f t="shared" si="9"/>
        <v>-1.1979091178268076E-5</v>
      </c>
      <c r="K45" s="13">
        <f t="shared" si="10"/>
        <v>0</v>
      </c>
      <c r="L45" s="13">
        <f t="shared" si="11"/>
        <v>-123.48931778843435</v>
      </c>
      <c r="M45" s="13">
        <f t="shared" si="12"/>
        <v>123.48931778843435</v>
      </c>
      <c r="N45" s="13">
        <f t="shared" si="13"/>
        <v>0</v>
      </c>
      <c r="O45" s="13">
        <f t="shared" si="14"/>
        <v>0</v>
      </c>
      <c r="P45" s="13">
        <f t="shared" si="15"/>
        <v>-3.2181924446972189E-21</v>
      </c>
      <c r="Q45" s="13">
        <f t="shared" si="16"/>
        <v>3.2181924446972189E-21</v>
      </c>
      <c r="R45" s="13">
        <f t="shared" si="17"/>
        <v>0</v>
      </c>
      <c r="S45" s="13">
        <f t="shared" si="18"/>
        <v>0</v>
      </c>
      <c r="T45" s="13">
        <f t="shared" si="19"/>
        <v>-1.5135287394808291E-5</v>
      </c>
      <c r="U45" s="13">
        <f t="shared" si="20"/>
        <v>0</v>
      </c>
      <c r="V45" s="13">
        <f t="shared" si="21"/>
        <v>1.5135287394808291E-5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2.2831154910119258E-4</v>
      </c>
      <c r="E46" s="13">
        <f t="shared" si="4"/>
        <v>4379.9799175151602</v>
      </c>
      <c r="F46" s="13">
        <f t="shared" si="5"/>
        <v>-3.7037037037037035E-2</v>
      </c>
      <c r="G46" s="13">
        <f t="shared" si="6"/>
        <v>8.4559833000441694E-6</v>
      </c>
      <c r="H46" s="13">
        <f t="shared" si="7"/>
        <v>0</v>
      </c>
      <c r="I46" s="13">
        <f t="shared" si="8"/>
        <v>3.7037037037037035E-2</v>
      </c>
      <c r="J46" s="13">
        <f t="shared" si="9"/>
        <v>-8.4559833000441541E-6</v>
      </c>
      <c r="K46" s="13">
        <f t="shared" si="10"/>
        <v>0</v>
      </c>
      <c r="L46" s="13">
        <f t="shared" si="11"/>
        <v>-162.22146997050439</v>
      </c>
      <c r="M46" s="13">
        <f t="shared" si="12"/>
        <v>162.2214699705041</v>
      </c>
      <c r="N46" s="13">
        <f t="shared" si="13"/>
        <v>0</v>
      </c>
      <c r="O46" s="13">
        <f t="shared" si="14"/>
        <v>0</v>
      </c>
      <c r="P46" s="13">
        <f t="shared" si="15"/>
        <v>-5.7214794128766139E-22</v>
      </c>
      <c r="Q46" s="13">
        <f t="shared" si="16"/>
        <v>5.7214794128766045E-22</v>
      </c>
      <c r="R46" s="13">
        <f t="shared" si="17"/>
        <v>0</v>
      </c>
      <c r="S46" s="13">
        <f t="shared" si="18"/>
        <v>0</v>
      </c>
      <c r="T46" s="13">
        <f t="shared" si="19"/>
        <v>-1.1095770189786783E-5</v>
      </c>
      <c r="U46" s="13">
        <f t="shared" si="20"/>
        <v>0</v>
      </c>
      <c r="V46" s="13">
        <f t="shared" si="21"/>
        <v>1.1095770189786783E-5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1.6736264969220574E-4</v>
      </c>
      <c r="E47" s="13">
        <f t="shared" si="4"/>
        <v>5975.048804730839</v>
      </c>
      <c r="F47" s="13">
        <f t="shared" si="5"/>
        <v>-3.5714285714285712E-2</v>
      </c>
      <c r="G47" s="13">
        <f t="shared" si="6"/>
        <v>5.9772374890073472E-6</v>
      </c>
      <c r="H47" s="13">
        <f t="shared" si="7"/>
        <v>0</v>
      </c>
      <c r="I47" s="13">
        <f t="shared" si="8"/>
        <v>3.5714285714285712E-2</v>
      </c>
      <c r="J47" s="13">
        <f t="shared" si="9"/>
        <v>-5.9772374890073371E-6</v>
      </c>
      <c r="K47" s="13">
        <f t="shared" si="10"/>
        <v>0</v>
      </c>
      <c r="L47" s="13">
        <f t="shared" si="11"/>
        <v>-213.39459419172141</v>
      </c>
      <c r="M47" s="13">
        <f t="shared" si="12"/>
        <v>213.39459419172101</v>
      </c>
      <c r="N47" s="13">
        <f t="shared" si="13"/>
        <v>0</v>
      </c>
      <c r="O47" s="13">
        <f t="shared" si="14"/>
        <v>0</v>
      </c>
      <c r="P47" s="13">
        <f t="shared" si="15"/>
        <v>-1.0185932837370628E-22</v>
      </c>
      <c r="Q47" s="13">
        <f t="shared" si="16"/>
        <v>1.018593283737061E-22</v>
      </c>
      <c r="R47" s="13">
        <f t="shared" si="17"/>
        <v>0</v>
      </c>
      <c r="S47" s="13">
        <f t="shared" si="18"/>
        <v>0</v>
      </c>
      <c r="T47" s="13">
        <f t="shared" si="19"/>
        <v>-8.134195206811199E-6</v>
      </c>
      <c r="U47" s="13">
        <f t="shared" si="20"/>
        <v>0</v>
      </c>
      <c r="V47" s="13">
        <f t="shared" si="21"/>
        <v>8.134195206811199E-6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1.2268436100699041E-4</v>
      </c>
      <c r="E48" s="13">
        <f t="shared" si="4"/>
        <v>8150.9981532448237</v>
      </c>
      <c r="F48" s="13">
        <f t="shared" si="5"/>
        <v>-3.4482758620689655E-2</v>
      </c>
      <c r="G48" s="13">
        <f t="shared" si="6"/>
        <v>4.2304952071376001E-6</v>
      </c>
      <c r="H48" s="13">
        <f t="shared" si="7"/>
        <v>0</v>
      </c>
      <c r="I48" s="13">
        <f t="shared" si="8"/>
        <v>3.4482758620689655E-2</v>
      </c>
      <c r="J48" s="13">
        <f t="shared" si="9"/>
        <v>-4.2304952071375925E-6</v>
      </c>
      <c r="K48" s="13">
        <f t="shared" si="10"/>
        <v>0</v>
      </c>
      <c r="L48" s="13">
        <f t="shared" si="11"/>
        <v>-281.06889760553372</v>
      </c>
      <c r="M48" s="13">
        <f t="shared" si="12"/>
        <v>281.06889760553321</v>
      </c>
      <c r="N48" s="13">
        <f t="shared" si="13"/>
        <v>0</v>
      </c>
      <c r="O48" s="13">
        <f t="shared" si="14"/>
        <v>0</v>
      </c>
      <c r="P48" s="13">
        <f t="shared" si="15"/>
        <v>-1.8157145456071266E-23</v>
      </c>
      <c r="Q48" s="13">
        <f t="shared" si="16"/>
        <v>1.815714545607123E-23</v>
      </c>
      <c r="R48" s="13">
        <f t="shared" si="17"/>
        <v>0</v>
      </c>
      <c r="S48" s="13">
        <f t="shared" si="18"/>
        <v>0</v>
      </c>
      <c r="T48" s="13">
        <f t="shared" si="19"/>
        <v>-5.9629979373459189E-6</v>
      </c>
      <c r="U48" s="13">
        <f t="shared" si="20"/>
        <v>0</v>
      </c>
      <c r="V48" s="13">
        <f t="shared" si="21"/>
        <v>5.9629979373459189E-6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8.9933162885353949E-5</v>
      </c>
      <c r="E49" s="13">
        <f t="shared" si="4"/>
        <v>11119.368739146779</v>
      </c>
      <c r="F49" s="13">
        <f t="shared" si="5"/>
        <v>-3.3333333333333333E-2</v>
      </c>
      <c r="G49" s="13">
        <f t="shared" si="6"/>
        <v>2.9977720961784647E-6</v>
      </c>
      <c r="H49" s="13">
        <f t="shared" si="7"/>
        <v>0</v>
      </c>
      <c r="I49" s="13">
        <f t="shared" si="8"/>
        <v>3.3333333333333333E-2</v>
      </c>
      <c r="J49" s="13">
        <f t="shared" si="9"/>
        <v>-2.99777209617846E-6</v>
      </c>
      <c r="K49" s="13">
        <f t="shared" si="10"/>
        <v>0</v>
      </c>
      <c r="L49" s="13">
        <f t="shared" si="11"/>
        <v>-370.64562164045458</v>
      </c>
      <c r="M49" s="13">
        <f t="shared" si="12"/>
        <v>370.64562164045384</v>
      </c>
      <c r="N49" s="13">
        <f t="shared" si="13"/>
        <v>0</v>
      </c>
      <c r="O49" s="13">
        <f t="shared" si="14"/>
        <v>0</v>
      </c>
      <c r="P49" s="13">
        <f t="shared" si="15"/>
        <v>-3.2404926764532618E-24</v>
      </c>
      <c r="Q49" s="13">
        <f t="shared" si="16"/>
        <v>3.2404926764532548E-24</v>
      </c>
      <c r="R49" s="13">
        <f t="shared" si="17"/>
        <v>0</v>
      </c>
      <c r="S49" s="13">
        <f t="shared" si="18"/>
        <v>0</v>
      </c>
      <c r="T49" s="13">
        <f t="shared" si="19"/>
        <v>-4.3712892667329433E-6</v>
      </c>
      <c r="U49" s="13">
        <f t="shared" si="20"/>
        <v>0</v>
      </c>
      <c r="V49" s="13">
        <f t="shared" si="21"/>
        <v>4.3712892667329433E-6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6.5925059397772376E-5</v>
      </c>
      <c r="E50" s="13">
        <f t="shared" si="4"/>
        <v>15168.73870323415</v>
      </c>
      <c r="F50" s="13">
        <f t="shared" si="5"/>
        <v>-3.2258064516129031E-2</v>
      </c>
      <c r="G50" s="13">
        <f t="shared" si="6"/>
        <v>2.1266148192829795E-6</v>
      </c>
      <c r="H50" s="13">
        <f t="shared" si="7"/>
        <v>0</v>
      </c>
      <c r="I50" s="13">
        <f t="shared" si="8"/>
        <v>3.2258064516129031E-2</v>
      </c>
      <c r="J50" s="13">
        <f t="shared" si="9"/>
        <v>-2.1266148192829761E-6</v>
      </c>
      <c r="K50" s="13">
        <f t="shared" si="10"/>
        <v>0</v>
      </c>
      <c r="L50" s="13">
        <f t="shared" si="11"/>
        <v>-489.31414959061669</v>
      </c>
      <c r="M50" s="13">
        <f t="shared" si="12"/>
        <v>489.31414959061573</v>
      </c>
      <c r="N50" s="13">
        <f t="shared" si="13"/>
        <v>0</v>
      </c>
      <c r="O50" s="13">
        <f t="shared" si="14"/>
        <v>0</v>
      </c>
      <c r="P50" s="13">
        <f t="shared" si="15"/>
        <v>-5.7897169484134522E-25</v>
      </c>
      <c r="Q50" s="13">
        <f t="shared" si="16"/>
        <v>5.7897169484134394E-25</v>
      </c>
      <c r="R50" s="13">
        <f t="shared" si="17"/>
        <v>0</v>
      </c>
      <c r="S50" s="13">
        <f t="shared" si="18"/>
        <v>0</v>
      </c>
      <c r="T50" s="13">
        <f t="shared" si="19"/>
        <v>-3.2044288727975767E-6</v>
      </c>
      <c r="U50" s="13">
        <f t="shared" si="20"/>
        <v>0</v>
      </c>
      <c r="V50" s="13">
        <f t="shared" si="21"/>
        <v>3.2044288727975767E-6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4.8326038106101226E-5</v>
      </c>
      <c r="E51" s="13">
        <f t="shared" si="4"/>
        <v>20692.778452155977</v>
      </c>
      <c r="F51" s="13">
        <f t="shared" si="5"/>
        <v>-3.125E-2</v>
      </c>
      <c r="G51" s="13">
        <f t="shared" si="6"/>
        <v>1.5101886908156631E-6</v>
      </c>
      <c r="H51" s="13">
        <f t="shared" si="7"/>
        <v>0</v>
      </c>
      <c r="I51" s="13">
        <f t="shared" si="8"/>
        <v>3.125E-2</v>
      </c>
      <c r="J51" s="13">
        <f t="shared" si="9"/>
        <v>-1.5101886908156606E-6</v>
      </c>
      <c r="K51" s="13">
        <f t="shared" si="10"/>
        <v>0</v>
      </c>
      <c r="L51" s="13">
        <f t="shared" si="11"/>
        <v>-646.64932511968664</v>
      </c>
      <c r="M51" s="13">
        <f t="shared" si="12"/>
        <v>646.6493251196855</v>
      </c>
      <c r="N51" s="13">
        <f t="shared" si="13"/>
        <v>0</v>
      </c>
      <c r="O51" s="13">
        <f t="shared" si="14"/>
        <v>0</v>
      </c>
      <c r="P51" s="13">
        <f t="shared" si="15"/>
        <v>-1.0355135208840051E-25</v>
      </c>
      <c r="Q51" s="13">
        <f t="shared" si="16"/>
        <v>1.0355135208840033E-25</v>
      </c>
      <c r="R51" s="13">
        <f t="shared" si="17"/>
        <v>0</v>
      </c>
      <c r="S51" s="13">
        <f t="shared" si="18"/>
        <v>0</v>
      </c>
      <c r="T51" s="13">
        <f t="shared" si="19"/>
        <v>-2.3490320486211281E-6</v>
      </c>
      <c r="U51" s="13">
        <f t="shared" si="20"/>
        <v>0</v>
      </c>
      <c r="V51" s="13">
        <f t="shared" si="21"/>
        <v>2.3490320486211281E-6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3.5425162758537639E-5</v>
      </c>
      <c r="E52" s="13">
        <f t="shared" ref="E52:E69" si="26">EXP($A52*Leiter_u1)</f>
        <v>28228.52238721176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1.0734897805617467E-6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-1.0734897805617448E-6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-855.40976823595918</v>
      </c>
      <c r="M52" s="13">
        <f t="shared" ref="M52:M69" si="34">F52+G52*EXP(2*$A52*Leiter_u1)+I52+J52</f>
        <v>855.40976823595759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-1.8538668480825459E-26</v>
      </c>
      <c r="Q52" s="13">
        <f t="shared" ref="Q52:Q69" si="38">(M52+P52)*((Perm_mü1-1)/(Perm_mü1+1)*EXP(-2*$A52*Körper_u1))</f>
        <v>1.8538668480825425E-26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-1.7219685185223834E-6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1.7219685185223834E-6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2.5968240014081387E-5</v>
      </c>
      <c r="E53" s="13">
        <f t="shared" si="26"/>
        <v>38508.578149991903</v>
      </c>
      <c r="F53" s="13">
        <f t="shared" si="27"/>
        <v>-2.9411764705882353E-2</v>
      </c>
      <c r="G53" s="13">
        <f t="shared" si="28"/>
        <v>7.6377176512004083E-7</v>
      </c>
      <c r="H53" s="13">
        <f t="shared" si="29"/>
        <v>0</v>
      </c>
      <c r="I53" s="13">
        <f t="shared" si="30"/>
        <v>2.9411764705882353E-2</v>
      </c>
      <c r="J53" s="13">
        <f t="shared" si="31"/>
        <v>-7.6377176512003935E-7</v>
      </c>
      <c r="K53" s="13">
        <f t="shared" si="32"/>
        <v>0</v>
      </c>
      <c r="L53" s="13">
        <f t="shared" si="33"/>
        <v>-1132.6052389418742</v>
      </c>
      <c r="M53" s="13">
        <f t="shared" si="34"/>
        <v>1132.6052389418724</v>
      </c>
      <c r="N53" s="13">
        <f t="shared" si="35"/>
        <v>0</v>
      </c>
      <c r="O53" s="13">
        <f t="shared" si="36"/>
        <v>0</v>
      </c>
      <c r="P53" s="13">
        <f t="shared" si="37"/>
        <v>-3.3220050374429244E-27</v>
      </c>
      <c r="Q53" s="13">
        <f t="shared" si="38"/>
        <v>3.3220050374429187E-27</v>
      </c>
      <c r="R53" s="13">
        <f t="shared" si="39"/>
        <v>0</v>
      </c>
      <c r="S53" s="13">
        <f t="shared" si="40"/>
        <v>0</v>
      </c>
      <c r="T53" s="13">
        <f t="shared" si="41"/>
        <v>-1.2622924271616443E-6</v>
      </c>
      <c r="U53" s="13">
        <f t="shared" si="42"/>
        <v>0</v>
      </c>
      <c r="V53" s="13">
        <f t="shared" si="43"/>
        <v>1.2622924271616443E-6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1.9035889659149623E-5</v>
      </c>
      <c r="E54" s="13">
        <f t="shared" si="26"/>
        <v>52532.349047282318</v>
      </c>
      <c r="F54" s="13">
        <f t="shared" si="27"/>
        <v>-2.8571428571428571E-2</v>
      </c>
      <c r="G54" s="13">
        <f t="shared" si="28"/>
        <v>5.4388256168998917E-7</v>
      </c>
      <c r="H54" s="13">
        <f t="shared" si="29"/>
        <v>0</v>
      </c>
      <c r="I54" s="13">
        <f t="shared" si="30"/>
        <v>2.8571428571428571E-2</v>
      </c>
      <c r="J54" s="13">
        <f t="shared" si="31"/>
        <v>-5.4388256168998822E-7</v>
      </c>
      <c r="K54" s="13">
        <f t="shared" si="32"/>
        <v>0</v>
      </c>
      <c r="L54" s="13">
        <f t="shared" si="33"/>
        <v>-1500.9242579499005</v>
      </c>
      <c r="M54" s="13">
        <f t="shared" si="34"/>
        <v>1500.9242579498978</v>
      </c>
      <c r="N54" s="13">
        <f t="shared" si="35"/>
        <v>0</v>
      </c>
      <c r="O54" s="13">
        <f t="shared" si="36"/>
        <v>0</v>
      </c>
      <c r="P54" s="13">
        <f t="shared" si="37"/>
        <v>-5.95796413911422E-28</v>
      </c>
      <c r="Q54" s="13">
        <f t="shared" si="38"/>
        <v>5.9579641391142084E-28</v>
      </c>
      <c r="R54" s="13">
        <f t="shared" si="39"/>
        <v>0</v>
      </c>
      <c r="S54" s="13">
        <f t="shared" si="40"/>
        <v>0</v>
      </c>
      <c r="T54" s="13">
        <f t="shared" si="41"/>
        <v>-9.2532362334901843E-7</v>
      </c>
      <c r="U54" s="13">
        <f t="shared" si="42"/>
        <v>0</v>
      </c>
      <c r="V54" s="13">
        <f t="shared" si="43"/>
        <v>9.2532362334901843E-7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1.3954164584077507E-5</v>
      </c>
      <c r="E55" s="13">
        <f t="shared" si="26"/>
        <v>71663.193735084409</v>
      </c>
      <c r="F55" s="13">
        <f t="shared" si="27"/>
        <v>-2.7777777777777776E-2</v>
      </c>
      <c r="G55" s="13">
        <f t="shared" si="28"/>
        <v>3.8761568289104185E-7</v>
      </c>
      <c r="H55" s="13">
        <f t="shared" si="29"/>
        <v>0</v>
      </c>
      <c r="I55" s="13">
        <f t="shared" si="30"/>
        <v>2.7777777777777776E-2</v>
      </c>
      <c r="J55" s="13">
        <f t="shared" si="31"/>
        <v>-3.8761568289104116E-7</v>
      </c>
      <c r="K55" s="13">
        <f t="shared" si="32"/>
        <v>0</v>
      </c>
      <c r="L55" s="13">
        <f t="shared" si="33"/>
        <v>-1990.6442700313994</v>
      </c>
      <c r="M55" s="13">
        <f t="shared" si="34"/>
        <v>1990.6442700313955</v>
      </c>
      <c r="N55" s="13">
        <f t="shared" si="35"/>
        <v>0</v>
      </c>
      <c r="O55" s="13">
        <f t="shared" si="36"/>
        <v>0</v>
      </c>
      <c r="P55" s="13">
        <f t="shared" si="37"/>
        <v>-1.0694245604531219E-28</v>
      </c>
      <c r="Q55" s="13">
        <f t="shared" si="38"/>
        <v>1.0694245604531196E-28</v>
      </c>
      <c r="R55" s="13">
        <f t="shared" si="39"/>
        <v>0</v>
      </c>
      <c r="S55" s="13">
        <f t="shared" si="40"/>
        <v>0</v>
      </c>
      <c r="T55" s="13">
        <f t="shared" si="41"/>
        <v>-6.7830734376128641E-7</v>
      </c>
      <c r="U55" s="13">
        <f t="shared" si="42"/>
        <v>0</v>
      </c>
      <c r="V55" s="13">
        <f t="shared" si="43"/>
        <v>6.7830734376128641E-7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1.0229031199806917E-5</v>
      </c>
      <c r="E56" s="13">
        <f t="shared" si="26"/>
        <v>97760.968802096933</v>
      </c>
      <c r="F56" s="13">
        <f t="shared" si="27"/>
        <v>-2.7027027027027029E-2</v>
      </c>
      <c r="G56" s="13">
        <f t="shared" si="28"/>
        <v>2.7646030269748421E-7</v>
      </c>
      <c r="H56" s="13">
        <f t="shared" si="29"/>
        <v>0</v>
      </c>
      <c r="I56" s="13">
        <f t="shared" si="30"/>
        <v>2.7027027027027029E-2</v>
      </c>
      <c r="J56" s="13">
        <f t="shared" si="31"/>
        <v>-2.7646030269748373E-7</v>
      </c>
      <c r="K56" s="13">
        <f t="shared" si="32"/>
        <v>0</v>
      </c>
      <c r="L56" s="13">
        <f t="shared" si="33"/>
        <v>-2642.1883457261642</v>
      </c>
      <c r="M56" s="13">
        <f t="shared" si="34"/>
        <v>2642.1883457261592</v>
      </c>
      <c r="N56" s="13">
        <f t="shared" si="35"/>
        <v>0</v>
      </c>
      <c r="O56" s="13">
        <f t="shared" si="36"/>
        <v>0</v>
      </c>
      <c r="P56" s="13">
        <f t="shared" si="37"/>
        <v>-1.9210455210664077E-29</v>
      </c>
      <c r="Q56" s="13">
        <f t="shared" si="38"/>
        <v>1.921045521066404E-29</v>
      </c>
      <c r="R56" s="13">
        <f t="shared" si="39"/>
        <v>0</v>
      </c>
      <c r="S56" s="13">
        <f t="shared" si="40"/>
        <v>0</v>
      </c>
      <c r="T56" s="13">
        <f t="shared" si="41"/>
        <v>-4.9723168932923308E-7</v>
      </c>
      <c r="U56" s="13">
        <f t="shared" si="42"/>
        <v>0</v>
      </c>
      <c r="V56" s="13">
        <f t="shared" si="43"/>
        <v>4.9723168932923308E-7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7.4983406320157343E-6</v>
      </c>
      <c r="E57" s="13">
        <f t="shared" si="26"/>
        <v>133362.83973687334</v>
      </c>
      <c r="F57" s="13">
        <f t="shared" si="27"/>
        <v>-2.6315789473684209E-2</v>
      </c>
      <c r="G57" s="13">
        <f t="shared" si="28"/>
        <v>1.9732475347409827E-7</v>
      </c>
      <c r="H57" s="13">
        <f t="shared" si="29"/>
        <v>0</v>
      </c>
      <c r="I57" s="13">
        <f t="shared" si="30"/>
        <v>2.6315789473684209E-2</v>
      </c>
      <c r="J57" s="13">
        <f t="shared" si="31"/>
        <v>-1.9732475347409758E-7</v>
      </c>
      <c r="K57" s="13">
        <f t="shared" si="32"/>
        <v>0</v>
      </c>
      <c r="L57" s="13">
        <f t="shared" si="33"/>
        <v>-3509.5484139309337</v>
      </c>
      <c r="M57" s="13">
        <f t="shared" si="34"/>
        <v>3509.548413930921</v>
      </c>
      <c r="N57" s="13">
        <f t="shared" si="35"/>
        <v>0</v>
      </c>
      <c r="O57" s="13">
        <f t="shared" si="36"/>
        <v>0</v>
      </c>
      <c r="P57" s="13">
        <f t="shared" si="37"/>
        <v>-3.4533652048609561E-30</v>
      </c>
      <c r="Q57" s="13">
        <f t="shared" si="38"/>
        <v>3.4533652048609434E-30</v>
      </c>
      <c r="R57" s="13">
        <f t="shared" si="39"/>
        <v>0</v>
      </c>
      <c r="S57" s="13">
        <f t="shared" si="40"/>
        <v>0</v>
      </c>
      <c r="T57" s="13">
        <f t="shared" si="41"/>
        <v>-3.6449422120628573E-7</v>
      </c>
      <c r="U57" s="13">
        <f t="shared" si="42"/>
        <v>0</v>
      </c>
      <c r="V57" s="13">
        <f t="shared" si="43"/>
        <v>3.6449422120628573E-7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5.4966214429768616E-6</v>
      </c>
      <c r="E58" s="13">
        <f t="shared" si="26"/>
        <v>181929.93830377734</v>
      </c>
      <c r="F58" s="13">
        <f t="shared" si="27"/>
        <v>-2.564102564102564E-2</v>
      </c>
      <c r="G58" s="13">
        <f t="shared" si="28"/>
        <v>1.4093901135838107E-7</v>
      </c>
      <c r="H58" s="13">
        <f t="shared" si="29"/>
        <v>0</v>
      </c>
      <c r="I58" s="13">
        <f t="shared" si="30"/>
        <v>2.564102564102564E-2</v>
      </c>
      <c r="J58" s="13">
        <f t="shared" si="31"/>
        <v>-1.4093901135838081E-7</v>
      </c>
      <c r="K58" s="13">
        <f t="shared" si="32"/>
        <v>0</v>
      </c>
      <c r="L58" s="13">
        <f t="shared" si="33"/>
        <v>-4664.8702127764363</v>
      </c>
      <c r="M58" s="13">
        <f t="shared" si="34"/>
        <v>4664.8702127764291</v>
      </c>
      <c r="N58" s="13">
        <f t="shared" si="35"/>
        <v>0</v>
      </c>
      <c r="O58" s="13">
        <f t="shared" si="36"/>
        <v>0</v>
      </c>
      <c r="P58" s="13">
        <f t="shared" si="37"/>
        <v>-6.2122399740245895E-31</v>
      </c>
      <c r="Q58" s="13">
        <f t="shared" si="38"/>
        <v>6.2122399740245781E-31</v>
      </c>
      <c r="R58" s="13">
        <f t="shared" si="39"/>
        <v>0</v>
      </c>
      <c r="S58" s="13">
        <f t="shared" si="40"/>
        <v>0</v>
      </c>
      <c r="T58" s="13">
        <f t="shared" si="41"/>
        <v>-2.6719121748313845E-7</v>
      </c>
      <c r="U58" s="13">
        <f t="shared" si="42"/>
        <v>0</v>
      </c>
      <c r="V58" s="13">
        <f t="shared" si="43"/>
        <v>2.6719121748313845E-7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4.0292711107832329E-6</v>
      </c>
      <c r="E59" s="13">
        <f t="shared" si="26"/>
        <v>248183.84578882661</v>
      </c>
      <c r="F59" s="13">
        <f t="shared" si="27"/>
        <v>-2.5000000000000001E-2</v>
      </c>
      <c r="G59" s="13">
        <f t="shared" si="28"/>
        <v>1.0073177776958083E-7</v>
      </c>
      <c r="H59" s="13">
        <f t="shared" si="29"/>
        <v>0</v>
      </c>
      <c r="I59" s="13">
        <f t="shared" si="30"/>
        <v>2.5000000000000001E-2</v>
      </c>
      <c r="J59" s="13">
        <f t="shared" si="31"/>
        <v>-1.0073177776958047E-7</v>
      </c>
      <c r="K59" s="13">
        <f t="shared" si="32"/>
        <v>0</v>
      </c>
      <c r="L59" s="13">
        <f t="shared" si="33"/>
        <v>-6204.5961446199553</v>
      </c>
      <c r="M59" s="13">
        <f t="shared" si="34"/>
        <v>6204.5961446199335</v>
      </c>
      <c r="N59" s="13">
        <f t="shared" si="35"/>
        <v>0</v>
      </c>
      <c r="O59" s="13">
        <f t="shared" si="36"/>
        <v>0</v>
      </c>
      <c r="P59" s="13">
        <f t="shared" si="37"/>
        <v>-1.1182516944548561E-31</v>
      </c>
      <c r="Q59" s="13">
        <f t="shared" si="38"/>
        <v>1.118251694454852E-31</v>
      </c>
      <c r="R59" s="13">
        <f t="shared" si="39"/>
        <v>0</v>
      </c>
      <c r="S59" s="13">
        <f t="shared" si="40"/>
        <v>0</v>
      </c>
      <c r="T59" s="13">
        <f t="shared" si="41"/>
        <v>-1.9586348533655695E-7</v>
      </c>
      <c r="U59" s="13">
        <f t="shared" si="42"/>
        <v>0</v>
      </c>
      <c r="V59" s="13">
        <f t="shared" si="43"/>
        <v>1.9586348533655695E-7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2.9536372210853494E-6</v>
      </c>
      <c r="E60" s="13">
        <f t="shared" si="26"/>
        <v>338565.61424037651</v>
      </c>
      <c r="F60" s="13">
        <f t="shared" si="27"/>
        <v>-2.4390243902439025E-2</v>
      </c>
      <c r="G60" s="13">
        <f t="shared" si="28"/>
        <v>7.2039932221593884E-8</v>
      </c>
      <c r="H60" s="13">
        <f t="shared" si="29"/>
        <v>0</v>
      </c>
      <c r="I60" s="13">
        <f t="shared" si="30"/>
        <v>2.4390243902439025E-2</v>
      </c>
      <c r="J60" s="13">
        <f t="shared" si="31"/>
        <v>-7.2039932221593765E-8</v>
      </c>
      <c r="K60" s="13">
        <f t="shared" si="32"/>
        <v>0</v>
      </c>
      <c r="L60" s="13">
        <f t="shared" si="33"/>
        <v>-8257.6979082298421</v>
      </c>
      <c r="M60" s="13">
        <f t="shared" si="34"/>
        <v>8257.6979082298276</v>
      </c>
      <c r="N60" s="13">
        <f t="shared" si="35"/>
        <v>0</v>
      </c>
      <c r="O60" s="13">
        <f t="shared" si="36"/>
        <v>0</v>
      </c>
      <c r="P60" s="13">
        <f t="shared" si="37"/>
        <v>-2.0141992267435494E-32</v>
      </c>
      <c r="Q60" s="13">
        <f t="shared" si="38"/>
        <v>2.0141992267435458E-32</v>
      </c>
      <c r="R60" s="13">
        <f t="shared" si="39"/>
        <v>0</v>
      </c>
      <c r="S60" s="13">
        <f t="shared" si="40"/>
        <v>0</v>
      </c>
      <c r="T60" s="13">
        <f t="shared" si="41"/>
        <v>-1.4357691177951789E-7</v>
      </c>
      <c r="U60" s="13">
        <f t="shared" si="42"/>
        <v>0</v>
      </c>
      <c r="V60" s="13">
        <f t="shared" si="43"/>
        <v>1.4357691177951789E-7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2.1651491284449665E-6</v>
      </c>
      <c r="E61" s="13">
        <f t="shared" si="26"/>
        <v>461861.95069076406</v>
      </c>
      <c r="F61" s="13">
        <f t="shared" si="27"/>
        <v>-2.3809523809523808E-2</v>
      </c>
      <c r="G61" s="13">
        <f t="shared" si="28"/>
        <v>5.1551169724880156E-8</v>
      </c>
      <c r="H61" s="13">
        <f t="shared" si="29"/>
        <v>0</v>
      </c>
      <c r="I61" s="13">
        <f t="shared" si="30"/>
        <v>2.3809523809523808E-2</v>
      </c>
      <c r="J61" s="13">
        <f t="shared" si="31"/>
        <v>-5.1551169724880063E-8</v>
      </c>
      <c r="K61" s="13">
        <f t="shared" si="32"/>
        <v>0</v>
      </c>
      <c r="L61" s="13">
        <f t="shared" si="33"/>
        <v>-10996.713111633326</v>
      </c>
      <c r="M61" s="13">
        <f t="shared" si="34"/>
        <v>10996.713111633306</v>
      </c>
      <c r="N61" s="13">
        <f t="shared" si="35"/>
        <v>0</v>
      </c>
      <c r="O61" s="13">
        <f t="shared" si="36"/>
        <v>0</v>
      </c>
      <c r="P61" s="13">
        <f t="shared" si="37"/>
        <v>-3.6301428606853221E-33</v>
      </c>
      <c r="Q61" s="13">
        <f t="shared" si="38"/>
        <v>3.6301428606853145E-33</v>
      </c>
      <c r="R61" s="13">
        <f t="shared" si="39"/>
        <v>0</v>
      </c>
      <c r="S61" s="13">
        <f t="shared" si="40"/>
        <v>0</v>
      </c>
      <c r="T61" s="13">
        <f t="shared" si="41"/>
        <v>-1.0524842668539434E-7</v>
      </c>
      <c r="U61" s="13">
        <f t="shared" si="42"/>
        <v>0</v>
      </c>
      <c r="V61" s="13">
        <f t="shared" si="43"/>
        <v>1.0524842668539434E-7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1.5871518394135705E-6</v>
      </c>
      <c r="E62" s="13">
        <f t="shared" si="26"/>
        <v>630059.44054444437</v>
      </c>
      <c r="F62" s="13">
        <f t="shared" si="27"/>
        <v>-2.3255813953488372E-2</v>
      </c>
      <c r="G62" s="13">
        <f t="shared" si="28"/>
        <v>3.6910507893338846E-8</v>
      </c>
      <c r="H62" s="13">
        <f t="shared" si="29"/>
        <v>0</v>
      </c>
      <c r="I62" s="13">
        <f t="shared" si="30"/>
        <v>2.3255813953488372E-2</v>
      </c>
      <c r="J62" s="13">
        <f t="shared" si="31"/>
        <v>-3.691050789333872E-8</v>
      </c>
      <c r="K62" s="13">
        <f t="shared" si="32"/>
        <v>0</v>
      </c>
      <c r="L62" s="13">
        <f t="shared" si="33"/>
        <v>-14652.545128903708</v>
      </c>
      <c r="M62" s="13">
        <f t="shared" si="34"/>
        <v>14652.545128903655</v>
      </c>
      <c r="N62" s="13">
        <f t="shared" si="35"/>
        <v>0</v>
      </c>
      <c r="O62" s="13">
        <f t="shared" si="36"/>
        <v>0</v>
      </c>
      <c r="P62" s="13">
        <f t="shared" si="37"/>
        <v>-6.5462302522993074E-34</v>
      </c>
      <c r="Q62" s="13">
        <f t="shared" si="38"/>
        <v>6.5462302522992843E-34</v>
      </c>
      <c r="R62" s="13">
        <f t="shared" si="39"/>
        <v>0</v>
      </c>
      <c r="S62" s="13">
        <f t="shared" si="40"/>
        <v>0</v>
      </c>
      <c r="T62" s="13">
        <f t="shared" si="41"/>
        <v>-7.7151882226691332E-8</v>
      </c>
      <c r="U62" s="13">
        <f t="shared" si="42"/>
        <v>0</v>
      </c>
      <c r="V62" s="13">
        <f t="shared" si="43"/>
        <v>7.7151882226691332E-8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1.1634537909003457E-6</v>
      </c>
      <c r="E63" s="13">
        <f t="shared" si="26"/>
        <v>859509.85575984418</v>
      </c>
      <c r="F63" s="13">
        <f t="shared" si="27"/>
        <v>-2.2727272727272728E-2</v>
      </c>
      <c r="G63" s="13">
        <f t="shared" si="28"/>
        <v>2.6442131611371492E-8</v>
      </c>
      <c r="H63" s="13">
        <f t="shared" si="29"/>
        <v>0</v>
      </c>
      <c r="I63" s="13">
        <f t="shared" si="30"/>
        <v>2.2727272727272728E-2</v>
      </c>
      <c r="J63" s="13">
        <f t="shared" si="31"/>
        <v>-2.6442131611371442E-8</v>
      </c>
      <c r="K63" s="13">
        <f t="shared" si="32"/>
        <v>0</v>
      </c>
      <c r="L63" s="13">
        <f t="shared" si="33"/>
        <v>-19534.314903606417</v>
      </c>
      <c r="M63" s="13">
        <f t="shared" si="34"/>
        <v>19534.314903606384</v>
      </c>
      <c r="N63" s="13">
        <f t="shared" si="35"/>
        <v>0</v>
      </c>
      <c r="O63" s="13">
        <f t="shared" si="36"/>
        <v>0</v>
      </c>
      <c r="P63" s="13">
        <f t="shared" si="37"/>
        <v>-1.181119341166109E-34</v>
      </c>
      <c r="Q63" s="13">
        <f t="shared" si="38"/>
        <v>1.1811193411661071E-34</v>
      </c>
      <c r="R63" s="13">
        <f t="shared" si="39"/>
        <v>0</v>
      </c>
      <c r="S63" s="13">
        <f t="shared" si="40"/>
        <v>0</v>
      </c>
      <c r="T63" s="13">
        <f t="shared" si="41"/>
        <v>-5.6555828909997021E-8</v>
      </c>
      <c r="U63" s="13">
        <f t="shared" si="42"/>
        <v>0</v>
      </c>
      <c r="V63" s="13">
        <f t="shared" si="43"/>
        <v>5.6555828909997021E-8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8.5286403603358592E-7</v>
      </c>
      <c r="E64" s="13">
        <f t="shared" si="26"/>
        <v>1172519.8363981899</v>
      </c>
      <c r="F64" s="13">
        <f t="shared" si="27"/>
        <v>-2.2222222222222223E-2</v>
      </c>
      <c r="G64" s="13">
        <f t="shared" si="28"/>
        <v>1.8952534134079685E-8</v>
      </c>
      <c r="H64" s="13">
        <f t="shared" si="29"/>
        <v>0</v>
      </c>
      <c r="I64" s="13">
        <f t="shared" si="30"/>
        <v>2.2222222222222223E-2</v>
      </c>
      <c r="J64" s="13">
        <f t="shared" si="31"/>
        <v>-1.8952534134079619E-8</v>
      </c>
      <c r="K64" s="13">
        <f t="shared" si="32"/>
        <v>0</v>
      </c>
      <c r="L64" s="13">
        <f t="shared" si="33"/>
        <v>-26055.996364385355</v>
      </c>
      <c r="M64" s="13">
        <f t="shared" si="34"/>
        <v>26055.996364385261</v>
      </c>
      <c r="N64" s="13">
        <f t="shared" si="35"/>
        <v>0</v>
      </c>
      <c r="O64" s="13">
        <f t="shared" si="36"/>
        <v>0</v>
      </c>
      <c r="P64" s="13">
        <f t="shared" si="37"/>
        <v>-2.1321643093561662E-35</v>
      </c>
      <c r="Q64" s="13">
        <f t="shared" si="38"/>
        <v>2.1321643093561582E-35</v>
      </c>
      <c r="R64" s="13">
        <f t="shared" si="39"/>
        <v>0</v>
      </c>
      <c r="S64" s="13">
        <f t="shared" si="40"/>
        <v>0</v>
      </c>
      <c r="T64" s="13">
        <f t="shared" si="41"/>
        <v>-4.1457983001814369E-8</v>
      </c>
      <c r="U64" s="13">
        <f t="shared" si="42"/>
        <v>0</v>
      </c>
      <c r="V64" s="13">
        <f t="shared" si="43"/>
        <v>4.1457983001814369E-8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6.2518775532684567E-7</v>
      </c>
      <c r="E65" s="13">
        <f t="shared" si="26"/>
        <v>1599519.4907123602</v>
      </c>
      <c r="F65" s="13">
        <f t="shared" si="27"/>
        <v>-2.1739130434782608E-2</v>
      </c>
      <c r="G65" s="13">
        <f t="shared" si="28"/>
        <v>1.3591038159279255E-8</v>
      </c>
      <c r="H65" s="13">
        <f t="shared" si="29"/>
        <v>0</v>
      </c>
      <c r="I65" s="13">
        <f t="shared" si="30"/>
        <v>2.1739130434782608E-2</v>
      </c>
      <c r="J65" s="13">
        <f t="shared" si="31"/>
        <v>-1.359103815927923E-8</v>
      </c>
      <c r="K65" s="13">
        <f t="shared" si="32"/>
        <v>0</v>
      </c>
      <c r="L65" s="13">
        <f t="shared" si="33"/>
        <v>-34772.162841559519</v>
      </c>
      <c r="M65" s="13">
        <f t="shared" si="34"/>
        <v>34772.162841559461</v>
      </c>
      <c r="N65" s="13">
        <f t="shared" si="35"/>
        <v>0</v>
      </c>
      <c r="O65" s="13">
        <f t="shared" si="36"/>
        <v>0</v>
      </c>
      <c r="P65" s="13">
        <f t="shared" si="37"/>
        <v>-3.8508985439297419E-36</v>
      </c>
      <c r="Q65" s="13">
        <f t="shared" si="38"/>
        <v>3.8508985439297353E-36</v>
      </c>
      <c r="R65" s="13">
        <f t="shared" si="39"/>
        <v>0</v>
      </c>
      <c r="S65" s="13">
        <f t="shared" si="40"/>
        <v>0</v>
      </c>
      <c r="T65" s="13">
        <f t="shared" si="41"/>
        <v>-3.039057591755929E-8</v>
      </c>
      <c r="U65" s="13">
        <f t="shared" si="42"/>
        <v>0</v>
      </c>
      <c r="V65" s="13">
        <f t="shared" si="43"/>
        <v>3.039057591755929E-8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4.5829078598318163E-7</v>
      </c>
      <c r="E66" s="13">
        <f t="shared" si="26"/>
        <v>2182020.7400737447</v>
      </c>
      <c r="F66" s="13">
        <f t="shared" si="27"/>
        <v>-2.1276595744680851E-2</v>
      </c>
      <c r="G66" s="13">
        <f t="shared" si="28"/>
        <v>9.7508677868762038E-9</v>
      </c>
      <c r="H66" s="13">
        <f t="shared" si="29"/>
        <v>0</v>
      </c>
      <c r="I66" s="13">
        <f t="shared" si="30"/>
        <v>2.1276595744680851E-2</v>
      </c>
      <c r="J66" s="13">
        <f t="shared" si="31"/>
        <v>-9.7508677868761708E-9</v>
      </c>
      <c r="K66" s="13">
        <f t="shared" si="32"/>
        <v>0</v>
      </c>
      <c r="L66" s="13">
        <f t="shared" si="33"/>
        <v>-46425.97319304882</v>
      </c>
      <c r="M66" s="13">
        <f t="shared" si="34"/>
        <v>46425.973193048638</v>
      </c>
      <c r="N66" s="13">
        <f t="shared" si="35"/>
        <v>0</v>
      </c>
      <c r="O66" s="13">
        <f t="shared" si="36"/>
        <v>0</v>
      </c>
      <c r="P66" s="13">
        <f t="shared" si="37"/>
        <v>-6.9583901561629999E-37</v>
      </c>
      <c r="Q66" s="13">
        <f t="shared" si="38"/>
        <v>6.9583901561629715E-37</v>
      </c>
      <c r="R66" s="13">
        <f t="shared" si="39"/>
        <v>0</v>
      </c>
      <c r="S66" s="13">
        <f t="shared" si="40"/>
        <v>0</v>
      </c>
      <c r="T66" s="13">
        <f t="shared" si="41"/>
        <v>-2.2277664796800613E-8</v>
      </c>
      <c r="U66" s="13">
        <f t="shared" si="42"/>
        <v>0</v>
      </c>
      <c r="V66" s="13">
        <f t="shared" si="43"/>
        <v>2.2277664796800613E-8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3.3594778964805365E-7</v>
      </c>
      <c r="E67" s="13">
        <f t="shared" si="26"/>
        <v>2976653.0122065162</v>
      </c>
      <c r="F67" s="13">
        <f t="shared" si="27"/>
        <v>-2.0833333333333332E-2</v>
      </c>
      <c r="G67" s="13">
        <f t="shared" si="28"/>
        <v>6.9989122843344504E-9</v>
      </c>
      <c r="H67" s="13">
        <f t="shared" si="29"/>
        <v>0</v>
      </c>
      <c r="I67" s="13">
        <f t="shared" si="30"/>
        <v>2.0833333333333332E-2</v>
      </c>
      <c r="J67" s="13">
        <f t="shared" si="31"/>
        <v>-6.9989122843344388E-9</v>
      </c>
      <c r="K67" s="13">
        <f t="shared" si="32"/>
        <v>0</v>
      </c>
      <c r="L67" s="13">
        <f t="shared" si="33"/>
        <v>-62013.604420962205</v>
      </c>
      <c r="M67" s="13">
        <f t="shared" si="34"/>
        <v>62013.604420962089</v>
      </c>
      <c r="N67" s="13">
        <f t="shared" si="35"/>
        <v>0</v>
      </c>
      <c r="O67" s="13">
        <f t="shared" si="36"/>
        <v>0</v>
      </c>
      <c r="P67" s="13">
        <f t="shared" si="37"/>
        <v>-1.2579173924053083E-37</v>
      </c>
      <c r="Q67" s="13">
        <f t="shared" si="38"/>
        <v>1.2579173924053058E-37</v>
      </c>
      <c r="R67" s="13">
        <f t="shared" si="39"/>
        <v>0</v>
      </c>
      <c r="S67" s="13">
        <f t="shared" si="40"/>
        <v>0</v>
      </c>
      <c r="T67" s="13">
        <f t="shared" si="41"/>
        <v>-1.6330533782347654E-8</v>
      </c>
      <c r="U67" s="13">
        <f t="shared" si="42"/>
        <v>0</v>
      </c>
      <c r="V67" s="13">
        <f t="shared" si="43"/>
        <v>1.6330533782347654E-8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2.4626486244380852E-7</v>
      </c>
      <c r="E68" s="13">
        <f t="shared" si="26"/>
        <v>4060668.6235157684</v>
      </c>
      <c r="F68" s="13">
        <f t="shared" si="27"/>
        <v>-2.0408163265306121E-2</v>
      </c>
      <c r="G68" s="13">
        <f t="shared" si="28"/>
        <v>5.0258135192613976E-9</v>
      </c>
      <c r="H68" s="13">
        <f t="shared" si="29"/>
        <v>0</v>
      </c>
      <c r="I68" s="13">
        <f t="shared" si="30"/>
        <v>2.0408163265306121E-2</v>
      </c>
      <c r="J68" s="13">
        <f t="shared" si="31"/>
        <v>-5.0258135192613885E-9</v>
      </c>
      <c r="K68" s="13">
        <f t="shared" si="32"/>
        <v>0</v>
      </c>
      <c r="L68" s="13">
        <f t="shared" si="33"/>
        <v>-82870.788235010798</v>
      </c>
      <c r="M68" s="13">
        <f t="shared" si="34"/>
        <v>82870.788235010652</v>
      </c>
      <c r="N68" s="13">
        <f t="shared" si="35"/>
        <v>0</v>
      </c>
      <c r="O68" s="13">
        <f t="shared" si="36"/>
        <v>0</v>
      </c>
      <c r="P68" s="13">
        <f t="shared" si="37"/>
        <v>-2.2750136386904162E-38</v>
      </c>
      <c r="Q68" s="13">
        <f t="shared" si="38"/>
        <v>2.2750136386904117E-38</v>
      </c>
      <c r="R68" s="13">
        <f t="shared" si="39"/>
        <v>0</v>
      </c>
      <c r="S68" s="13">
        <f t="shared" si="40"/>
        <v>0</v>
      </c>
      <c r="T68" s="13">
        <f t="shared" si="41"/>
        <v>-1.1971017938320824E-8</v>
      </c>
      <c r="U68" s="13">
        <f t="shared" si="42"/>
        <v>0</v>
      </c>
      <c r="V68" s="13">
        <f t="shared" si="43"/>
        <v>1.1971017938320824E-8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1.8052323707205343E-7</v>
      </c>
      <c r="E69" s="13">
        <f t="shared" si="26"/>
        <v>5539453.0710795056</v>
      </c>
      <c r="F69" s="13">
        <f t="shared" si="27"/>
        <v>-0.02</v>
      </c>
      <c r="G69" s="13">
        <f t="shared" si="28"/>
        <v>3.6104647414410685E-9</v>
      </c>
      <c r="H69" s="13">
        <f t="shared" si="29"/>
        <v>0</v>
      </c>
      <c r="I69" s="13">
        <f t="shared" si="30"/>
        <v>0.02</v>
      </c>
      <c r="J69" s="13">
        <f t="shared" si="31"/>
        <v>-3.6104647414410557E-9</v>
      </c>
      <c r="K69" s="13">
        <f t="shared" si="32"/>
        <v>0</v>
      </c>
      <c r="L69" s="13">
        <f t="shared" si="33"/>
        <v>-110789.06142158688</v>
      </c>
      <c r="M69" s="13">
        <f t="shared" si="34"/>
        <v>110789.06142158649</v>
      </c>
      <c r="N69" s="13">
        <f t="shared" si="35"/>
        <v>0</v>
      </c>
      <c r="O69" s="13">
        <f t="shared" si="36"/>
        <v>0</v>
      </c>
      <c r="P69" s="13">
        <f t="shared" si="37"/>
        <v>-4.1162031972544589E-39</v>
      </c>
      <c r="Q69" s="13">
        <f t="shared" si="38"/>
        <v>4.1162031972544432E-39</v>
      </c>
      <c r="R69" s="13">
        <f t="shared" si="39"/>
        <v>0</v>
      </c>
      <c r="S69" s="13">
        <f t="shared" si="40"/>
        <v>0</v>
      </c>
      <c r="T69" s="13">
        <f t="shared" si="41"/>
        <v>-8.7752959553341172E-9</v>
      </c>
      <c r="U69" s="13">
        <f t="shared" si="42"/>
        <v>0</v>
      </c>
      <c r="V69" s="13">
        <f t="shared" si="43"/>
        <v>8.7752959553341172E-9</v>
      </c>
      <c r="W69" s="13">
        <f t="shared" si="44"/>
        <v>0</v>
      </c>
      <c r="X69" s="53"/>
    </row>
  </sheetData>
  <conditionalFormatting sqref="B11">
    <cfRule type="cellIs" dxfId="23" priority="4" operator="equal">
      <formula>"---"</formula>
    </cfRule>
    <cfRule type="expression" dxfId="22" priority="5">
      <formula>IF(Leiterort_x1&lt;$C$6,TRUE,FALSE)</formula>
    </cfRule>
    <cfRule type="expression" dxfId="21" priority="6">
      <formula>IF(Leiterort_x1&gt;$C$6,TRUE,FALSE)</formula>
    </cfRule>
  </conditionalFormatting>
  <conditionalFormatting sqref="F11">
    <cfRule type="cellIs" dxfId="20" priority="1" operator="equal">
      <formula>"---"</formula>
    </cfRule>
    <cfRule type="expression" dxfId="19" priority="2">
      <formula>IF(Leiterort_x1&lt;$C$6,TRUE,FALSE)</formula>
    </cfRule>
    <cfRule type="expression" dxfId="18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8.6555999999999997</v>
      </c>
      <c r="C8" s="26">
        <f>'Kraft-Leiter'!T12</f>
        <v>4</v>
      </c>
      <c r="E8" s="4" t="s">
        <v>70</v>
      </c>
      <c r="F8" s="6">
        <f>-Leiterort_x1</f>
        <v>-8.6555999999999997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0.23209341397847227</v>
      </c>
      <c r="C10" s="1"/>
      <c r="E10" s="4" t="s">
        <v>9</v>
      </c>
      <c r="F10" s="12">
        <f>ATANH(2*KoorK_a*Leiterort_x2/(Leiterort_x2*Leiterort_x2+Leiterort_y2*Leiterort_y2+KoorK_a*KoorK_a))</f>
        <v>-0.2320934139784723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36.960878878613265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-5.3306213084639779E-2</v>
      </c>
      <c r="U16" s="20">
        <f t="shared" ref="U16:W16" si="0">SUM(U20:U69)</f>
        <v>0</v>
      </c>
      <c r="V16" s="21">
        <f t="shared" si="0"/>
        <v>5.3306213084639779E-2</v>
      </c>
      <c r="W16" s="20">
        <f t="shared" si="0"/>
        <v>0</v>
      </c>
      <c r="X16" s="20">
        <f>SQRT(V16*V16+W16*W16)</f>
        <v>5.3306213084639779E-2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0.79287205451417564</v>
      </c>
      <c r="E20" s="13">
        <f t="shared" ref="E20:E51" si="4">EXP($A20*Leiter_u1)</f>
        <v>1.2612375405420739</v>
      </c>
      <c r="F20" s="13">
        <f t="shared" ref="F20:F51" si="5">-Strom_1/$A20</f>
        <v>-1</v>
      </c>
      <c r="G20" s="13">
        <f t="shared" ref="G20:G51" si="6">Strom_1/$A20*COS($A20*Leiter_v1)/EXP($A20*Leiter_u1)</f>
        <v>0.79287205451417564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-0.79287205451417564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-0.46836548602789851</v>
      </c>
      <c r="M20" s="13">
        <f t="shared" ref="M20:M51" si="12">F20+G20*EXP(2*$A20*Leiter_u1)+I20+J20</f>
        <v>0.46836548602789829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-5.5732878396102109E-2</v>
      </c>
      <c r="Q20" s="13">
        <f t="shared" ref="Q20:Q51" si="16">(M20+P20)*((Perm_mü1-1)/(Perm_mü1+1)*EXP(-2*$A20*Körper_u1))</f>
        <v>5.5732878396102074E-2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-1.3458694955409468E-3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1.3458694955409468E-3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0.62864609482952982</v>
      </c>
      <c r="E21" s="13">
        <f t="shared" si="4"/>
        <v>1.5907201336726196</v>
      </c>
      <c r="F21" s="13">
        <f t="shared" si="5"/>
        <v>-0.5</v>
      </c>
      <c r="G21" s="13">
        <f t="shared" si="6"/>
        <v>0.31432304741476491</v>
      </c>
      <c r="H21" s="13">
        <f t="shared" si="7"/>
        <v>0</v>
      </c>
      <c r="I21" s="13">
        <f t="shared" si="8"/>
        <v>0.5</v>
      </c>
      <c r="J21" s="13">
        <f t="shared" si="9"/>
        <v>-0.31432304741476491</v>
      </c>
      <c r="K21" s="13">
        <f t="shared" si="10"/>
        <v>0</v>
      </c>
      <c r="L21" s="13">
        <f t="shared" si="11"/>
        <v>-0.48103701942154486</v>
      </c>
      <c r="M21" s="13">
        <f t="shared" si="12"/>
        <v>0.48103701942154486</v>
      </c>
      <c r="N21" s="13">
        <f t="shared" si="13"/>
        <v>0</v>
      </c>
      <c r="O21" s="13">
        <f t="shared" si="14"/>
        <v>0</v>
      </c>
      <c r="P21" s="13">
        <f t="shared" si="15"/>
        <v>-8.6352874280002986E-3</v>
      </c>
      <c r="Q21" s="13">
        <f t="shared" si="16"/>
        <v>8.6352874280002968E-3</v>
      </c>
      <c r="R21" s="13">
        <f t="shared" si="17"/>
        <v>0</v>
      </c>
      <c r="S21" s="13">
        <f t="shared" si="18"/>
        <v>0</v>
      </c>
      <c r="T21" s="13">
        <f t="shared" si="19"/>
        <v>-5.2791074677552754E-3</v>
      </c>
      <c r="U21" s="13">
        <f t="shared" si="20"/>
        <v>0</v>
      </c>
      <c r="V21" s="13">
        <f t="shared" si="21"/>
        <v>5.2791074677552754E-3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0.49843592076980259</v>
      </c>
      <c r="E22" s="13">
        <f t="shared" si="4"/>
        <v>2.0062759490840136</v>
      </c>
      <c r="F22" s="13">
        <f t="shared" si="5"/>
        <v>-0.33333333333333331</v>
      </c>
      <c r="G22" s="13">
        <f t="shared" si="6"/>
        <v>0.16614530692326754</v>
      </c>
      <c r="H22" s="13">
        <f t="shared" si="7"/>
        <v>0</v>
      </c>
      <c r="I22" s="13">
        <f t="shared" si="8"/>
        <v>0.33333333333333331</v>
      </c>
      <c r="J22" s="13">
        <f t="shared" si="9"/>
        <v>-0.16614530692326751</v>
      </c>
      <c r="K22" s="13">
        <f t="shared" si="10"/>
        <v>0</v>
      </c>
      <c r="L22" s="13">
        <f t="shared" si="11"/>
        <v>-0.50261334277140379</v>
      </c>
      <c r="M22" s="13">
        <f t="shared" si="12"/>
        <v>0.50261334277140368</v>
      </c>
      <c r="N22" s="13">
        <f t="shared" si="13"/>
        <v>0</v>
      </c>
      <c r="O22" s="13">
        <f t="shared" si="14"/>
        <v>0</v>
      </c>
      <c r="P22" s="13">
        <f t="shared" si="15"/>
        <v>-1.2403482606706676E-3</v>
      </c>
      <c r="Q22" s="13">
        <f t="shared" si="16"/>
        <v>1.2403482606706674E-3</v>
      </c>
      <c r="R22" s="13">
        <f t="shared" si="17"/>
        <v>0</v>
      </c>
      <c r="S22" s="13">
        <f t="shared" si="18"/>
        <v>0</v>
      </c>
      <c r="T22" s="13">
        <f t="shared" si="19"/>
        <v>-6.5116798064469772E-3</v>
      </c>
      <c r="U22" s="13">
        <f t="shared" si="20"/>
        <v>0</v>
      </c>
      <c r="V22" s="13">
        <f t="shared" si="21"/>
        <v>6.5116798064469772E-3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0.39519591254441822</v>
      </c>
      <c r="E23" s="13">
        <f t="shared" si="4"/>
        <v>2.5303905436714369</v>
      </c>
      <c r="F23" s="13">
        <f t="shared" si="5"/>
        <v>-0.25</v>
      </c>
      <c r="G23" s="13">
        <f t="shared" si="6"/>
        <v>9.8798978136104554E-2</v>
      </c>
      <c r="H23" s="13">
        <f t="shared" si="7"/>
        <v>0</v>
      </c>
      <c r="I23" s="13">
        <f t="shared" si="8"/>
        <v>0.25</v>
      </c>
      <c r="J23" s="13">
        <f t="shared" si="9"/>
        <v>-9.8798978136104554E-2</v>
      </c>
      <c r="K23" s="13">
        <f t="shared" si="10"/>
        <v>0</v>
      </c>
      <c r="L23" s="13">
        <f t="shared" si="11"/>
        <v>-0.53379865778175484</v>
      </c>
      <c r="M23" s="13">
        <f t="shared" si="12"/>
        <v>0.53379865778175462</v>
      </c>
      <c r="N23" s="13">
        <f t="shared" si="13"/>
        <v>0</v>
      </c>
      <c r="O23" s="13">
        <f t="shared" si="14"/>
        <v>0</v>
      </c>
      <c r="P23" s="13">
        <f t="shared" si="15"/>
        <v>-1.7866199816892148E-4</v>
      </c>
      <c r="Q23" s="13">
        <f t="shared" si="16"/>
        <v>1.7866199816892139E-4</v>
      </c>
      <c r="R23" s="13">
        <f t="shared" si="17"/>
        <v>0</v>
      </c>
      <c r="S23" s="13">
        <f t="shared" si="18"/>
        <v>0</v>
      </c>
      <c r="T23" s="13">
        <f t="shared" si="19"/>
        <v>-6.4101651787658491E-3</v>
      </c>
      <c r="U23" s="13">
        <f t="shared" si="20"/>
        <v>0</v>
      </c>
      <c r="V23" s="13">
        <f t="shared" si="21"/>
        <v>6.4101651787658491E-3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0.31333979511469734</v>
      </c>
      <c r="E24" s="13">
        <f t="shared" si="4"/>
        <v>3.1914235459110842</v>
      </c>
      <c r="F24" s="13">
        <f t="shared" si="5"/>
        <v>-0.2</v>
      </c>
      <c r="G24" s="13">
        <f t="shared" si="6"/>
        <v>6.2667959022939465E-2</v>
      </c>
      <c r="H24" s="13">
        <f t="shared" si="7"/>
        <v>0</v>
      </c>
      <c r="I24" s="13">
        <f t="shared" si="8"/>
        <v>0.2</v>
      </c>
      <c r="J24" s="13">
        <f t="shared" si="9"/>
        <v>-6.2667959022939465E-2</v>
      </c>
      <c r="K24" s="13">
        <f t="shared" si="10"/>
        <v>0</v>
      </c>
      <c r="L24" s="13">
        <f t="shared" si="11"/>
        <v>-0.57561675015927749</v>
      </c>
      <c r="M24" s="13">
        <f t="shared" si="12"/>
        <v>0.57561675015927738</v>
      </c>
      <c r="N24" s="13">
        <f t="shared" si="13"/>
        <v>0</v>
      </c>
      <c r="O24" s="13">
        <f t="shared" si="14"/>
        <v>0</v>
      </c>
      <c r="P24" s="13">
        <f t="shared" si="15"/>
        <v>-2.6081419477163471E-5</v>
      </c>
      <c r="Q24" s="13">
        <f t="shared" si="16"/>
        <v>2.6081419477163461E-5</v>
      </c>
      <c r="R24" s="13">
        <f t="shared" si="17"/>
        <v>0</v>
      </c>
      <c r="S24" s="13">
        <f t="shared" si="18"/>
        <v>0</v>
      </c>
      <c r="T24" s="13">
        <f t="shared" si="19"/>
        <v>-5.8088694969340186E-3</v>
      </c>
      <c r="U24" s="13">
        <f t="shared" si="20"/>
        <v>0</v>
      </c>
      <c r="V24" s="13">
        <f t="shared" si="21"/>
        <v>5.8088694969340186E-3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0.24843836711364092</v>
      </c>
      <c r="E25" s="13">
        <f t="shared" si="4"/>
        <v>4.0251431838729603</v>
      </c>
      <c r="F25" s="13">
        <f t="shared" si="5"/>
        <v>-0.16666666666666666</v>
      </c>
      <c r="G25" s="13">
        <f t="shared" si="6"/>
        <v>4.1406394518940154E-2</v>
      </c>
      <c r="H25" s="13">
        <f t="shared" si="7"/>
        <v>0</v>
      </c>
      <c r="I25" s="13">
        <f t="shared" si="8"/>
        <v>0.16666666666666666</v>
      </c>
      <c r="J25" s="13">
        <f t="shared" si="9"/>
        <v>-4.140639451894014E-2</v>
      </c>
      <c r="K25" s="13">
        <f t="shared" si="10"/>
        <v>0</v>
      </c>
      <c r="L25" s="13">
        <f t="shared" si="11"/>
        <v>-0.62945080279321997</v>
      </c>
      <c r="M25" s="13">
        <f t="shared" si="12"/>
        <v>0.62945080279321997</v>
      </c>
      <c r="N25" s="13">
        <f t="shared" si="13"/>
        <v>0</v>
      </c>
      <c r="O25" s="13">
        <f t="shared" si="14"/>
        <v>0</v>
      </c>
      <c r="P25" s="13">
        <f t="shared" si="15"/>
        <v>-3.8600594685966157E-6</v>
      </c>
      <c r="Q25" s="13">
        <f t="shared" si="16"/>
        <v>3.8600594685966149E-6</v>
      </c>
      <c r="R25" s="13">
        <f t="shared" si="17"/>
        <v>0</v>
      </c>
      <c r="S25" s="13">
        <f t="shared" si="18"/>
        <v>0</v>
      </c>
      <c r="T25" s="13">
        <f t="shared" si="19"/>
        <v>-5.0490619500378657E-3</v>
      </c>
      <c r="U25" s="13">
        <f t="shared" si="20"/>
        <v>0</v>
      </c>
      <c r="V25" s="13">
        <f t="shared" si="21"/>
        <v>5.0490619500378657E-3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0.19697983855353948</v>
      </c>
      <c r="E26" s="13">
        <f t="shared" si="4"/>
        <v>5.0766616895576258</v>
      </c>
      <c r="F26" s="13">
        <f t="shared" si="5"/>
        <v>-0.14285714285714285</v>
      </c>
      <c r="G26" s="13">
        <f t="shared" si="6"/>
        <v>2.8139976936219922E-2</v>
      </c>
      <c r="H26" s="13">
        <f t="shared" si="7"/>
        <v>0</v>
      </c>
      <c r="I26" s="13">
        <f t="shared" si="8"/>
        <v>0.14285714285714285</v>
      </c>
      <c r="J26" s="13">
        <f t="shared" si="9"/>
        <v>-2.8139976936219918E-2</v>
      </c>
      <c r="K26" s="13">
        <f t="shared" si="10"/>
        <v>0</v>
      </c>
      <c r="L26" s="13">
        <f t="shared" si="11"/>
        <v>-0.6970974072862981</v>
      </c>
      <c r="M26" s="13">
        <f t="shared" si="12"/>
        <v>0.69709740728629777</v>
      </c>
      <c r="N26" s="13">
        <f t="shared" si="13"/>
        <v>0</v>
      </c>
      <c r="O26" s="13">
        <f t="shared" si="14"/>
        <v>0</v>
      </c>
      <c r="P26" s="13">
        <f t="shared" si="15"/>
        <v>-5.785559464795473E-7</v>
      </c>
      <c r="Q26" s="13">
        <f t="shared" si="16"/>
        <v>5.7855594647954699E-7</v>
      </c>
      <c r="R26" s="13">
        <f t="shared" si="17"/>
        <v>0</v>
      </c>
      <c r="S26" s="13">
        <f t="shared" si="18"/>
        <v>0</v>
      </c>
      <c r="T26" s="13">
        <f t="shared" si="19"/>
        <v>-4.2790493321254886E-3</v>
      </c>
      <c r="U26" s="13">
        <f t="shared" si="20"/>
        <v>0</v>
      </c>
      <c r="V26" s="13">
        <f t="shared" si="21"/>
        <v>4.2790493321254886E-3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0.15617980929181546</v>
      </c>
      <c r="E27" s="13">
        <f t="shared" si="4"/>
        <v>6.402876303501829</v>
      </c>
      <c r="F27" s="13">
        <f t="shared" si="5"/>
        <v>-0.125</v>
      </c>
      <c r="G27" s="13">
        <f t="shared" si="6"/>
        <v>1.9522476161476933E-2</v>
      </c>
      <c r="H27" s="13">
        <f t="shared" si="7"/>
        <v>0</v>
      </c>
      <c r="I27" s="13">
        <f t="shared" si="8"/>
        <v>0.125</v>
      </c>
      <c r="J27" s="13">
        <f t="shared" si="9"/>
        <v>-1.9522476161476926E-2</v>
      </c>
      <c r="K27" s="13">
        <f t="shared" si="10"/>
        <v>0</v>
      </c>
      <c r="L27" s="13">
        <f t="shared" si="11"/>
        <v>-0.78083706177625178</v>
      </c>
      <c r="M27" s="13">
        <f t="shared" si="12"/>
        <v>0.78083706177625178</v>
      </c>
      <c r="N27" s="13">
        <f t="shared" si="13"/>
        <v>0</v>
      </c>
      <c r="O27" s="13">
        <f t="shared" si="14"/>
        <v>0</v>
      </c>
      <c r="P27" s="13">
        <f t="shared" si="15"/>
        <v>-8.7706142868860288E-8</v>
      </c>
      <c r="Q27" s="13">
        <f t="shared" si="16"/>
        <v>8.7706142868860275E-8</v>
      </c>
      <c r="R27" s="13">
        <f t="shared" si="17"/>
        <v>0</v>
      </c>
      <c r="S27" s="13">
        <f t="shared" si="18"/>
        <v>0</v>
      </c>
      <c r="T27" s="13">
        <f t="shared" si="19"/>
        <v>-3.5654745856582262E-3</v>
      </c>
      <c r="U27" s="13">
        <f t="shared" si="20"/>
        <v>0</v>
      </c>
      <c r="V27" s="13">
        <f t="shared" si="21"/>
        <v>3.5654745856582262E-3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0.12383060626683386</v>
      </c>
      <c r="E28" s="13">
        <f t="shared" si="4"/>
        <v>8.0755479614237728</v>
      </c>
      <c r="F28" s="13">
        <f t="shared" si="5"/>
        <v>-0.1111111111111111</v>
      </c>
      <c r="G28" s="13">
        <f t="shared" si="6"/>
        <v>1.3758956251870428E-2</v>
      </c>
      <c r="H28" s="13">
        <f t="shared" si="7"/>
        <v>0</v>
      </c>
      <c r="I28" s="13">
        <f t="shared" si="8"/>
        <v>0.1111111111111111</v>
      </c>
      <c r="J28" s="13">
        <f t="shared" si="9"/>
        <v>-1.3758956251870421E-2</v>
      </c>
      <c r="K28" s="13">
        <f t="shared" si="10"/>
        <v>0</v>
      </c>
      <c r="L28" s="13">
        <f t="shared" si="11"/>
        <v>-0.88352415057299361</v>
      </c>
      <c r="M28" s="13">
        <f t="shared" si="12"/>
        <v>0.88352415057299327</v>
      </c>
      <c r="N28" s="13">
        <f t="shared" si="13"/>
        <v>0</v>
      </c>
      <c r="O28" s="13">
        <f t="shared" si="14"/>
        <v>0</v>
      </c>
      <c r="P28" s="13">
        <f t="shared" si="15"/>
        <v>-1.3430910295433157E-8</v>
      </c>
      <c r="Q28" s="13">
        <f t="shared" si="16"/>
        <v>1.3430910295433152E-8</v>
      </c>
      <c r="R28" s="13">
        <f t="shared" si="17"/>
        <v>0</v>
      </c>
      <c r="S28" s="13">
        <f t="shared" si="18"/>
        <v>0</v>
      </c>
      <c r="T28" s="13">
        <f t="shared" si="19"/>
        <v>-2.9354171054395304E-3</v>
      </c>
      <c r="U28" s="13">
        <f t="shared" si="20"/>
        <v>0</v>
      </c>
      <c r="V28" s="13">
        <f t="shared" si="21"/>
        <v>2.9354171054395304E-3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9.8181827202520514E-2</v>
      </c>
      <c r="E29" s="13">
        <f t="shared" si="4"/>
        <v>10.185184249395679</v>
      </c>
      <c r="F29" s="13">
        <f t="shared" si="5"/>
        <v>-0.1</v>
      </c>
      <c r="G29" s="13">
        <f t="shared" si="6"/>
        <v>9.8181827202520507E-3</v>
      </c>
      <c r="H29" s="13">
        <f t="shared" si="7"/>
        <v>0</v>
      </c>
      <c r="I29" s="13">
        <f t="shared" si="8"/>
        <v>0.1</v>
      </c>
      <c r="J29" s="13">
        <f t="shared" si="9"/>
        <v>-9.8181827202520472E-3</v>
      </c>
      <c r="K29" s="13">
        <f t="shared" si="10"/>
        <v>0</v>
      </c>
      <c r="L29" s="13">
        <f t="shared" si="11"/>
        <v>-1.0087002422193163</v>
      </c>
      <c r="M29" s="13">
        <f t="shared" si="12"/>
        <v>1.0087002422193156</v>
      </c>
      <c r="N29" s="13">
        <f t="shared" si="13"/>
        <v>0</v>
      </c>
      <c r="O29" s="13">
        <f t="shared" si="14"/>
        <v>0</v>
      </c>
      <c r="P29" s="13">
        <f t="shared" si="15"/>
        <v>-2.075231456017816E-9</v>
      </c>
      <c r="Q29" s="13">
        <f t="shared" si="16"/>
        <v>2.0752314560178139E-9</v>
      </c>
      <c r="R29" s="13">
        <f t="shared" si="17"/>
        <v>0</v>
      </c>
      <c r="S29" s="13">
        <f t="shared" si="18"/>
        <v>0</v>
      </c>
      <c r="T29" s="13">
        <f t="shared" si="19"/>
        <v>-2.3955583658288094E-3</v>
      </c>
      <c r="U29" s="13">
        <f t="shared" si="20"/>
        <v>0</v>
      </c>
      <c r="V29" s="13">
        <f t="shared" si="21"/>
        <v>2.3955583658288094E-3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7.7845627050018212E-2</v>
      </c>
      <c r="E30" s="13">
        <f t="shared" si="4"/>
        <v>12.845936732675675</v>
      </c>
      <c r="F30" s="13">
        <f t="shared" si="5"/>
        <v>-9.0909090909090912E-2</v>
      </c>
      <c r="G30" s="13">
        <f t="shared" si="6"/>
        <v>7.076875186365292E-3</v>
      </c>
      <c r="H30" s="13">
        <f t="shared" si="7"/>
        <v>0</v>
      </c>
      <c r="I30" s="13">
        <f t="shared" si="8"/>
        <v>9.0909090909090912E-2</v>
      </c>
      <c r="J30" s="13">
        <f t="shared" si="9"/>
        <v>-7.0768751863652885E-3</v>
      </c>
      <c r="K30" s="13">
        <f t="shared" si="10"/>
        <v>0</v>
      </c>
      <c r="L30" s="13">
        <f t="shared" si="11"/>
        <v>-1.1607355550568783</v>
      </c>
      <c r="M30" s="13">
        <f t="shared" si="12"/>
        <v>1.1607355550568779</v>
      </c>
      <c r="N30" s="13">
        <f t="shared" si="13"/>
        <v>0</v>
      </c>
      <c r="O30" s="13">
        <f t="shared" si="14"/>
        <v>0</v>
      </c>
      <c r="P30" s="13">
        <f t="shared" si="15"/>
        <v>-3.2318790010192504E-10</v>
      </c>
      <c r="Q30" s="13">
        <f t="shared" si="16"/>
        <v>3.2318790010192489E-10</v>
      </c>
      <c r="R30" s="13">
        <f t="shared" si="17"/>
        <v>0</v>
      </c>
      <c r="S30" s="13">
        <f t="shared" si="18"/>
        <v>0</v>
      </c>
      <c r="T30" s="13">
        <f t="shared" si="19"/>
        <v>-1.9422059656658819E-3</v>
      </c>
      <c r="U30" s="13">
        <f t="shared" si="20"/>
        <v>0</v>
      </c>
      <c r="V30" s="13">
        <f t="shared" si="21"/>
        <v>1.9422059656658819E-3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6.1721622254092223E-2</v>
      </c>
      <c r="E31" s="13">
        <f t="shared" si="4"/>
        <v>16.201777650678952</v>
      </c>
      <c r="F31" s="13">
        <f t="shared" si="5"/>
        <v>-8.3333333333333329E-2</v>
      </c>
      <c r="G31" s="13">
        <f t="shared" si="6"/>
        <v>5.1434685211743511E-3</v>
      </c>
      <c r="H31" s="13">
        <f t="shared" si="7"/>
        <v>0</v>
      </c>
      <c r="I31" s="13">
        <f t="shared" si="8"/>
        <v>8.3333333333333329E-2</v>
      </c>
      <c r="J31" s="13">
        <f t="shared" si="9"/>
        <v>-5.1434685211743493E-3</v>
      </c>
      <c r="K31" s="13">
        <f t="shared" si="10"/>
        <v>0</v>
      </c>
      <c r="L31" s="13">
        <f t="shared" si="11"/>
        <v>-1.3450046690354056</v>
      </c>
      <c r="M31" s="13">
        <f t="shared" si="12"/>
        <v>1.3450046690354049</v>
      </c>
      <c r="N31" s="13">
        <f t="shared" si="13"/>
        <v>0</v>
      </c>
      <c r="O31" s="13">
        <f t="shared" si="14"/>
        <v>0</v>
      </c>
      <c r="P31" s="13">
        <f t="shared" si="15"/>
        <v>-5.068307833288621E-11</v>
      </c>
      <c r="Q31" s="13">
        <f t="shared" si="16"/>
        <v>5.0683078332886184E-11</v>
      </c>
      <c r="R31" s="13">
        <f t="shared" si="17"/>
        <v>0</v>
      </c>
      <c r="S31" s="13">
        <f t="shared" si="18"/>
        <v>0</v>
      </c>
      <c r="T31" s="13">
        <f t="shared" si="19"/>
        <v>-1.5668473116994689E-3</v>
      </c>
      <c r="U31" s="13">
        <f t="shared" si="20"/>
        <v>0</v>
      </c>
      <c r="V31" s="13">
        <f t="shared" si="21"/>
        <v>1.5668473116994689E-3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4.8937349444549964E-2</v>
      </c>
      <c r="E32" s="13">
        <f t="shared" si="4"/>
        <v>20.434290196551864</v>
      </c>
      <c r="F32" s="13">
        <f t="shared" si="5"/>
        <v>-7.6923076923076927E-2</v>
      </c>
      <c r="G32" s="13">
        <f t="shared" si="6"/>
        <v>3.7644114957346123E-3</v>
      </c>
      <c r="H32" s="13">
        <f t="shared" si="7"/>
        <v>0</v>
      </c>
      <c r="I32" s="13">
        <f t="shared" si="8"/>
        <v>7.6923076923076927E-2</v>
      </c>
      <c r="J32" s="13">
        <f t="shared" si="9"/>
        <v>-3.764411495734611E-3</v>
      </c>
      <c r="K32" s="13">
        <f t="shared" si="10"/>
        <v>0</v>
      </c>
      <c r="L32" s="13">
        <f t="shared" si="11"/>
        <v>-1.5681040651621017</v>
      </c>
      <c r="M32" s="13">
        <f t="shared" si="12"/>
        <v>1.5681040651621008</v>
      </c>
      <c r="N32" s="13">
        <f t="shared" si="13"/>
        <v>0</v>
      </c>
      <c r="O32" s="13">
        <f t="shared" si="14"/>
        <v>0</v>
      </c>
      <c r="P32" s="13">
        <f t="shared" si="15"/>
        <v>-7.9970803778647546E-12</v>
      </c>
      <c r="Q32" s="13">
        <f t="shared" si="16"/>
        <v>7.9970803778647481E-12</v>
      </c>
      <c r="R32" s="13">
        <f t="shared" si="17"/>
        <v>0</v>
      </c>
      <c r="S32" s="13">
        <f t="shared" si="18"/>
        <v>0</v>
      </c>
      <c r="T32" s="13">
        <f t="shared" si="19"/>
        <v>-1.25923637522983E-3</v>
      </c>
      <c r="U32" s="13">
        <f t="shared" si="20"/>
        <v>0</v>
      </c>
      <c r="V32" s="13">
        <f t="shared" si="21"/>
        <v>1.25923637522983E-3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3.8801056796578477E-2</v>
      </c>
      <c r="E33" s="13">
        <f t="shared" si="4"/>
        <v>25.772493910222085</v>
      </c>
      <c r="F33" s="13">
        <f t="shared" si="5"/>
        <v>-7.1428571428571425E-2</v>
      </c>
      <c r="G33" s="13">
        <f t="shared" si="6"/>
        <v>2.7715040568984622E-3</v>
      </c>
      <c r="H33" s="13">
        <f t="shared" si="7"/>
        <v>0</v>
      </c>
      <c r="I33" s="13">
        <f t="shared" si="8"/>
        <v>7.1428571428571425E-2</v>
      </c>
      <c r="J33" s="13">
        <f t="shared" si="9"/>
        <v>-2.7715040568984614E-3</v>
      </c>
      <c r="K33" s="13">
        <f t="shared" si="10"/>
        <v>0</v>
      </c>
      <c r="L33" s="13">
        <f t="shared" si="11"/>
        <v>-1.8381209181018225</v>
      </c>
      <c r="M33" s="13">
        <f t="shared" si="12"/>
        <v>1.8381209181018212</v>
      </c>
      <c r="N33" s="13">
        <f t="shared" si="13"/>
        <v>0</v>
      </c>
      <c r="O33" s="13">
        <f t="shared" si="14"/>
        <v>0</v>
      </c>
      <c r="P33" s="13">
        <f t="shared" si="15"/>
        <v>-1.268668174648105E-12</v>
      </c>
      <c r="Q33" s="13">
        <f t="shared" si="16"/>
        <v>1.268668174648104E-12</v>
      </c>
      <c r="R33" s="13">
        <f t="shared" si="17"/>
        <v>0</v>
      </c>
      <c r="S33" s="13">
        <f t="shared" si="18"/>
        <v>0</v>
      </c>
      <c r="T33" s="13">
        <f t="shared" si="19"/>
        <v>-1.0090543152961654E-3</v>
      </c>
      <c r="U33" s="13">
        <f t="shared" si="20"/>
        <v>0</v>
      </c>
      <c r="V33" s="13">
        <f t="shared" si="21"/>
        <v>1.0090543152961654E-3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3.0764273619624395E-2</v>
      </c>
      <c r="E34" s="13">
        <f t="shared" si="4"/>
        <v>32.50523683296408</v>
      </c>
      <c r="F34" s="13">
        <f t="shared" si="5"/>
        <v>-6.6666666666666666E-2</v>
      </c>
      <c r="G34" s="13">
        <f t="shared" si="6"/>
        <v>2.050951574641626E-3</v>
      </c>
      <c r="H34" s="13">
        <f t="shared" si="7"/>
        <v>0</v>
      </c>
      <c r="I34" s="13">
        <f t="shared" si="8"/>
        <v>6.6666666666666666E-2</v>
      </c>
      <c r="J34" s="13">
        <f t="shared" si="9"/>
        <v>-2.0509515746416252E-3</v>
      </c>
      <c r="K34" s="13">
        <f t="shared" si="10"/>
        <v>0</v>
      </c>
      <c r="L34" s="13">
        <f t="shared" si="11"/>
        <v>-2.1649648372896313</v>
      </c>
      <c r="M34" s="13">
        <f t="shared" si="12"/>
        <v>2.1649648372896304</v>
      </c>
      <c r="N34" s="13">
        <f t="shared" si="13"/>
        <v>0</v>
      </c>
      <c r="O34" s="13">
        <f t="shared" si="14"/>
        <v>0</v>
      </c>
      <c r="P34" s="13">
        <f t="shared" si="15"/>
        <v>-2.0222842650459149E-13</v>
      </c>
      <c r="Q34" s="13">
        <f t="shared" si="16"/>
        <v>2.0222842650459136E-13</v>
      </c>
      <c r="R34" s="13">
        <f t="shared" si="17"/>
        <v>0</v>
      </c>
      <c r="S34" s="13">
        <f t="shared" si="18"/>
        <v>0</v>
      </c>
      <c r="T34" s="13">
        <f t="shared" si="19"/>
        <v>-8.067403669570005E-4</v>
      </c>
      <c r="U34" s="13">
        <f t="shared" si="20"/>
        <v>0</v>
      </c>
      <c r="V34" s="13">
        <f t="shared" si="21"/>
        <v>8.067403669570005E-4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2.4392132830427848E-2</v>
      </c>
      <c r="E35" s="13">
        <f t="shared" si="4"/>
        <v>40.99682495794525</v>
      </c>
      <c r="F35" s="13">
        <f t="shared" si="5"/>
        <v>-6.25E-2</v>
      </c>
      <c r="G35" s="13">
        <f t="shared" si="6"/>
        <v>1.5245083019017403E-3</v>
      </c>
      <c r="H35" s="13">
        <f t="shared" si="7"/>
        <v>0</v>
      </c>
      <c r="I35" s="13">
        <f t="shared" si="8"/>
        <v>6.25E-2</v>
      </c>
      <c r="J35" s="13">
        <f t="shared" si="9"/>
        <v>-1.5245083019017399E-3</v>
      </c>
      <c r="K35" s="13">
        <f t="shared" si="10"/>
        <v>0</v>
      </c>
      <c r="L35" s="13">
        <f t="shared" si="11"/>
        <v>-2.5607770515696773</v>
      </c>
      <c r="M35" s="13">
        <f t="shared" si="12"/>
        <v>2.5607770515696759</v>
      </c>
      <c r="N35" s="13">
        <f t="shared" si="13"/>
        <v>0</v>
      </c>
      <c r="O35" s="13">
        <f t="shared" si="14"/>
        <v>0</v>
      </c>
      <c r="P35" s="13">
        <f t="shared" si="15"/>
        <v>-3.2372818509676748E-14</v>
      </c>
      <c r="Q35" s="13">
        <f t="shared" si="16"/>
        <v>3.2372818509676729E-14</v>
      </c>
      <c r="R35" s="13">
        <f t="shared" si="17"/>
        <v>0</v>
      </c>
      <c r="S35" s="13">
        <f t="shared" si="18"/>
        <v>0</v>
      </c>
      <c r="T35" s="13">
        <f t="shared" si="19"/>
        <v>-6.4384715372482239E-4</v>
      </c>
      <c r="U35" s="13">
        <f t="shared" si="20"/>
        <v>0</v>
      </c>
      <c r="V35" s="13">
        <f t="shared" si="21"/>
        <v>6.4384715372482239E-4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1.9339840471243999E-2</v>
      </c>
      <c r="E36" s="13">
        <f t="shared" si="4"/>
        <v>51.706734679992778</v>
      </c>
      <c r="F36" s="13">
        <f t="shared" si="5"/>
        <v>-5.8823529411764705E-2</v>
      </c>
      <c r="G36" s="13">
        <f t="shared" si="6"/>
        <v>1.1376376747790587E-3</v>
      </c>
      <c r="H36" s="13">
        <f t="shared" si="7"/>
        <v>0</v>
      </c>
      <c r="I36" s="13">
        <f t="shared" si="8"/>
        <v>5.8823529411764705E-2</v>
      </c>
      <c r="J36" s="13">
        <f t="shared" si="9"/>
        <v>-1.1376376747790583E-3</v>
      </c>
      <c r="K36" s="13">
        <f t="shared" si="10"/>
        <v>0</v>
      </c>
      <c r="L36" s="13">
        <f t="shared" si="11"/>
        <v>-3.0404349905600916</v>
      </c>
      <c r="M36" s="13">
        <f t="shared" si="12"/>
        <v>3.0404349905600898</v>
      </c>
      <c r="N36" s="13">
        <f t="shared" si="13"/>
        <v>0</v>
      </c>
      <c r="O36" s="13">
        <f t="shared" si="14"/>
        <v>0</v>
      </c>
      <c r="P36" s="13">
        <f t="shared" si="15"/>
        <v>-5.2018982471261733E-15</v>
      </c>
      <c r="Q36" s="13">
        <f t="shared" si="16"/>
        <v>5.2018982471261702E-15</v>
      </c>
      <c r="R36" s="13">
        <f t="shared" si="17"/>
        <v>0</v>
      </c>
      <c r="S36" s="13">
        <f t="shared" si="18"/>
        <v>0</v>
      </c>
      <c r="T36" s="13">
        <f t="shared" si="19"/>
        <v>-5.1313203615920488E-4</v>
      </c>
      <c r="U36" s="13">
        <f t="shared" si="20"/>
        <v>0</v>
      </c>
      <c r="V36" s="13">
        <f t="shared" si="21"/>
        <v>5.1313203615920488E-4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1.5334019048411633E-2</v>
      </c>
      <c r="E37" s="13">
        <f t="shared" si="4"/>
        <v>65.214474877255654</v>
      </c>
      <c r="F37" s="13">
        <f t="shared" si="5"/>
        <v>-5.5555555555555552E-2</v>
      </c>
      <c r="G37" s="13">
        <f t="shared" si="6"/>
        <v>8.5188994713397952E-4</v>
      </c>
      <c r="H37" s="13">
        <f t="shared" si="7"/>
        <v>0</v>
      </c>
      <c r="I37" s="13">
        <f t="shared" si="8"/>
        <v>5.5555555555555552E-2</v>
      </c>
      <c r="J37" s="13">
        <f t="shared" si="9"/>
        <v>-8.5188994713397876E-4</v>
      </c>
      <c r="K37" s="13">
        <f t="shared" si="10"/>
        <v>0</v>
      </c>
      <c r="L37" s="13">
        <f t="shared" si="11"/>
        <v>-3.6221744921226273</v>
      </c>
      <c r="M37" s="13">
        <f t="shared" si="12"/>
        <v>3.6221744921226242</v>
      </c>
      <c r="N37" s="13">
        <f t="shared" si="13"/>
        <v>0</v>
      </c>
      <c r="O37" s="13">
        <f t="shared" si="14"/>
        <v>0</v>
      </c>
      <c r="P37" s="13">
        <f t="shared" si="15"/>
        <v>-8.3871205719299644E-16</v>
      </c>
      <c r="Q37" s="13">
        <f t="shared" si="16"/>
        <v>8.3871205719299555E-16</v>
      </c>
      <c r="R37" s="13">
        <f t="shared" si="17"/>
        <v>0</v>
      </c>
      <c r="S37" s="13">
        <f t="shared" si="18"/>
        <v>0</v>
      </c>
      <c r="T37" s="13">
        <f t="shared" si="19"/>
        <v>-4.0850995337090082E-4</v>
      </c>
      <c r="U37" s="13">
        <f t="shared" si="20"/>
        <v>0</v>
      </c>
      <c r="V37" s="13">
        <f t="shared" si="21"/>
        <v>4.0850995337090082E-4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1.2157915186873629E-2</v>
      </c>
      <c r="E38" s="13">
        <f t="shared" si="4"/>
        <v>82.250943901932814</v>
      </c>
      <c r="F38" s="13">
        <f t="shared" si="5"/>
        <v>-5.2631578947368418E-2</v>
      </c>
      <c r="G38" s="13">
        <f t="shared" si="6"/>
        <v>6.398902729933489E-4</v>
      </c>
      <c r="H38" s="13">
        <f t="shared" si="7"/>
        <v>0</v>
      </c>
      <c r="I38" s="13">
        <f t="shared" si="8"/>
        <v>5.2631578947368418E-2</v>
      </c>
      <c r="J38" s="13">
        <f t="shared" si="9"/>
        <v>-6.398902729933489E-4</v>
      </c>
      <c r="K38" s="13">
        <f t="shared" si="10"/>
        <v>0</v>
      </c>
      <c r="L38" s="13">
        <f t="shared" si="11"/>
        <v>-4.3283571571971544</v>
      </c>
      <c r="M38" s="13">
        <f t="shared" si="12"/>
        <v>4.3283571571971544</v>
      </c>
      <c r="N38" s="13">
        <f t="shared" si="13"/>
        <v>0</v>
      </c>
      <c r="O38" s="13">
        <f t="shared" si="14"/>
        <v>0</v>
      </c>
      <c r="P38" s="13">
        <f t="shared" si="15"/>
        <v>-1.356388177748697E-16</v>
      </c>
      <c r="Q38" s="13">
        <f t="shared" si="16"/>
        <v>1.356388177748697E-16</v>
      </c>
      <c r="R38" s="13">
        <f t="shared" si="17"/>
        <v>0</v>
      </c>
      <c r="S38" s="13">
        <f t="shared" si="18"/>
        <v>0</v>
      </c>
      <c r="T38" s="13">
        <f t="shared" si="19"/>
        <v>-3.2494087395524125E-4</v>
      </c>
      <c r="U38" s="13">
        <f t="shared" si="20"/>
        <v>0</v>
      </c>
      <c r="V38" s="13">
        <f t="shared" si="21"/>
        <v>3.2494087395524125E-4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9.6396711928255965E-3</v>
      </c>
      <c r="E39" s="13">
        <f t="shared" si="4"/>
        <v>103.7379781941378</v>
      </c>
      <c r="F39" s="13">
        <f t="shared" si="5"/>
        <v>-0.05</v>
      </c>
      <c r="G39" s="13">
        <f t="shared" si="6"/>
        <v>4.8198355964127983E-4</v>
      </c>
      <c r="H39" s="13">
        <f t="shared" si="7"/>
        <v>0</v>
      </c>
      <c r="I39" s="13">
        <f t="shared" si="8"/>
        <v>0.05</v>
      </c>
      <c r="J39" s="13">
        <f t="shared" si="9"/>
        <v>-4.819835596412794E-4</v>
      </c>
      <c r="K39" s="13">
        <f t="shared" si="10"/>
        <v>0</v>
      </c>
      <c r="L39" s="13">
        <f t="shared" si="11"/>
        <v>-5.1864169261472535</v>
      </c>
      <c r="M39" s="13">
        <f t="shared" si="12"/>
        <v>5.1864169261472481</v>
      </c>
      <c r="N39" s="13">
        <f t="shared" si="13"/>
        <v>0</v>
      </c>
      <c r="O39" s="13">
        <f t="shared" si="14"/>
        <v>0</v>
      </c>
      <c r="P39" s="13">
        <f t="shared" si="15"/>
        <v>-2.1996101736593534E-17</v>
      </c>
      <c r="Q39" s="13">
        <f t="shared" si="16"/>
        <v>2.1996101736593506E-17</v>
      </c>
      <c r="R39" s="13">
        <f t="shared" si="17"/>
        <v>0</v>
      </c>
      <c r="S39" s="13">
        <f t="shared" si="18"/>
        <v>0</v>
      </c>
      <c r="T39" s="13">
        <f t="shared" si="19"/>
        <v>-2.5829331503256583E-4</v>
      </c>
      <c r="U39" s="13">
        <f t="shared" si="20"/>
        <v>0</v>
      </c>
      <c r="V39" s="13">
        <f t="shared" si="21"/>
        <v>2.5829331503256583E-4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7.6430259034967474E-3</v>
      </c>
      <c r="E40" s="13">
        <f t="shared" si="4"/>
        <v>130.8382324783816</v>
      </c>
      <c r="F40" s="13">
        <f t="shared" si="5"/>
        <v>-4.7619047619047616E-2</v>
      </c>
      <c r="G40" s="13">
        <f t="shared" si="6"/>
        <v>3.6395361445222606E-4</v>
      </c>
      <c r="H40" s="13">
        <f t="shared" si="7"/>
        <v>0</v>
      </c>
      <c r="I40" s="13">
        <f t="shared" si="8"/>
        <v>4.7619047619047616E-2</v>
      </c>
      <c r="J40" s="13">
        <f t="shared" si="9"/>
        <v>-3.6395361445222573E-4</v>
      </c>
      <c r="K40" s="13">
        <f t="shared" si="10"/>
        <v>0</v>
      </c>
      <c r="L40" s="13">
        <f t="shared" si="11"/>
        <v>-6.2300280691656287</v>
      </c>
      <c r="M40" s="13">
        <f t="shared" si="12"/>
        <v>6.2300280691656225</v>
      </c>
      <c r="N40" s="13">
        <f t="shared" si="13"/>
        <v>0</v>
      </c>
      <c r="O40" s="13">
        <f t="shared" si="14"/>
        <v>0</v>
      </c>
      <c r="P40" s="13">
        <f t="shared" si="15"/>
        <v>-3.5759026307852032E-18</v>
      </c>
      <c r="Q40" s="13">
        <f t="shared" si="16"/>
        <v>3.5759026307851985E-18</v>
      </c>
      <c r="R40" s="13">
        <f t="shared" si="17"/>
        <v>0</v>
      </c>
      <c r="S40" s="13">
        <f t="shared" si="18"/>
        <v>0</v>
      </c>
      <c r="T40" s="13">
        <f t="shared" si="19"/>
        <v>-2.0520643146594911E-4</v>
      </c>
      <c r="U40" s="13">
        <f t="shared" si="20"/>
        <v>0</v>
      </c>
      <c r="V40" s="13">
        <f t="shared" si="21"/>
        <v>2.0520643146594911E-4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6.0599416508105271E-3</v>
      </c>
      <c r="E41" s="13">
        <f t="shared" si="4"/>
        <v>165.01809053990618</v>
      </c>
      <c r="F41" s="13">
        <f t="shared" si="5"/>
        <v>-4.5454545454545456E-2</v>
      </c>
      <c r="G41" s="13">
        <f t="shared" si="6"/>
        <v>2.7545189321866029E-4</v>
      </c>
      <c r="H41" s="13">
        <f t="shared" si="7"/>
        <v>0</v>
      </c>
      <c r="I41" s="13">
        <f t="shared" si="8"/>
        <v>4.5454545454545456E-2</v>
      </c>
      <c r="J41" s="13">
        <f t="shared" si="9"/>
        <v>-2.7545189321866008E-4</v>
      </c>
      <c r="K41" s="13">
        <f t="shared" si="10"/>
        <v>0</v>
      </c>
      <c r="L41" s="13">
        <f t="shared" si="11"/>
        <v>-7.5005468453752497</v>
      </c>
      <c r="M41" s="13">
        <f t="shared" si="12"/>
        <v>7.5005468453752426</v>
      </c>
      <c r="N41" s="13">
        <f t="shared" si="13"/>
        <v>0</v>
      </c>
      <c r="O41" s="13">
        <f t="shared" si="14"/>
        <v>0</v>
      </c>
      <c r="P41" s="13">
        <f t="shared" si="15"/>
        <v>-5.826476469225381E-19</v>
      </c>
      <c r="Q41" s="13">
        <f t="shared" si="16"/>
        <v>5.8264764692253762E-19</v>
      </c>
      <c r="R41" s="13">
        <f t="shared" si="17"/>
        <v>0</v>
      </c>
      <c r="S41" s="13">
        <f t="shared" si="18"/>
        <v>0</v>
      </c>
      <c r="T41" s="13">
        <f t="shared" si="19"/>
        <v>-1.6296200038366535E-4</v>
      </c>
      <c r="U41" s="13">
        <f t="shared" si="20"/>
        <v>0</v>
      </c>
      <c r="V41" s="13">
        <f t="shared" si="21"/>
        <v>1.6296200038366535E-4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4.8047583869141649E-3</v>
      </c>
      <c r="E42" s="13">
        <f t="shared" si="4"/>
        <v>208.12701065750062</v>
      </c>
      <c r="F42" s="13">
        <f t="shared" si="5"/>
        <v>-4.3478260869565216E-2</v>
      </c>
      <c r="G42" s="13">
        <f t="shared" si="6"/>
        <v>2.0890253856148546E-4</v>
      </c>
      <c r="H42" s="13">
        <f t="shared" si="7"/>
        <v>0</v>
      </c>
      <c r="I42" s="13">
        <f t="shared" si="8"/>
        <v>4.3478260869565216E-2</v>
      </c>
      <c r="J42" s="13">
        <f t="shared" si="9"/>
        <v>-2.0890253856148546E-4</v>
      </c>
      <c r="K42" s="13">
        <f t="shared" si="10"/>
        <v>0</v>
      </c>
      <c r="L42" s="13">
        <f t="shared" si="11"/>
        <v>-9.048791560831031</v>
      </c>
      <c r="M42" s="13">
        <f t="shared" si="12"/>
        <v>9.048791560831031</v>
      </c>
      <c r="N42" s="13">
        <f t="shared" si="13"/>
        <v>0</v>
      </c>
      <c r="O42" s="13">
        <f t="shared" si="14"/>
        <v>0</v>
      </c>
      <c r="P42" s="13">
        <f t="shared" si="15"/>
        <v>-9.5130776352462008E-20</v>
      </c>
      <c r="Q42" s="13">
        <f t="shared" si="16"/>
        <v>9.5130776352462008E-20</v>
      </c>
      <c r="R42" s="13">
        <f t="shared" si="17"/>
        <v>0</v>
      </c>
      <c r="S42" s="13">
        <f t="shared" si="18"/>
        <v>0</v>
      </c>
      <c r="T42" s="13">
        <f t="shared" si="19"/>
        <v>-1.2937118458305696E-4</v>
      </c>
      <c r="U42" s="13">
        <f t="shared" si="20"/>
        <v>0</v>
      </c>
      <c r="V42" s="13">
        <f t="shared" si="21"/>
        <v>1.2937118458305696E-4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3.809558653676852E-3</v>
      </c>
      <c r="E43" s="13">
        <f t="shared" si="4"/>
        <v>262.49759904204001</v>
      </c>
      <c r="F43" s="13">
        <f t="shared" si="5"/>
        <v>-4.1666666666666664E-2</v>
      </c>
      <c r="G43" s="13">
        <f t="shared" si="6"/>
        <v>1.5873161056986882E-4</v>
      </c>
      <c r="H43" s="13">
        <f t="shared" si="7"/>
        <v>0</v>
      </c>
      <c r="I43" s="13">
        <f t="shared" si="8"/>
        <v>4.1666666666666664E-2</v>
      </c>
      <c r="J43" s="13">
        <f t="shared" si="9"/>
        <v>-1.5873161056986868E-4</v>
      </c>
      <c r="K43" s="13">
        <f t="shared" si="10"/>
        <v>0</v>
      </c>
      <c r="L43" s="13">
        <f t="shared" si="11"/>
        <v>-10.937241228474438</v>
      </c>
      <c r="M43" s="13">
        <f t="shared" si="12"/>
        <v>10.937241228474429</v>
      </c>
      <c r="N43" s="13">
        <f t="shared" si="13"/>
        <v>0</v>
      </c>
      <c r="O43" s="13">
        <f t="shared" si="14"/>
        <v>0</v>
      </c>
      <c r="P43" s="13">
        <f t="shared" si="15"/>
        <v>-1.5561649708786254E-20</v>
      </c>
      <c r="Q43" s="13">
        <f t="shared" si="16"/>
        <v>1.5561649708786242E-20</v>
      </c>
      <c r="R43" s="13">
        <f t="shared" si="17"/>
        <v>0</v>
      </c>
      <c r="S43" s="13">
        <f t="shared" si="18"/>
        <v>0</v>
      </c>
      <c r="T43" s="13">
        <f t="shared" si="19"/>
        <v>-1.0267737217517527E-4</v>
      </c>
      <c r="U43" s="13">
        <f t="shared" si="20"/>
        <v>0</v>
      </c>
      <c r="V43" s="13">
        <f t="shared" si="21"/>
        <v>1.0267737217517527E-4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3.020492596533024E-3</v>
      </c>
      <c r="E44" s="13">
        <f t="shared" si="4"/>
        <v>331.07182621398181</v>
      </c>
      <c r="F44" s="13">
        <f t="shared" si="5"/>
        <v>-0.04</v>
      </c>
      <c r="G44" s="13">
        <f t="shared" si="6"/>
        <v>1.2081970386132096E-4</v>
      </c>
      <c r="H44" s="13">
        <f t="shared" si="7"/>
        <v>0</v>
      </c>
      <c r="I44" s="13">
        <f t="shared" si="8"/>
        <v>0.04</v>
      </c>
      <c r="J44" s="13">
        <f t="shared" si="9"/>
        <v>-1.2081970386132084E-4</v>
      </c>
      <c r="K44" s="13">
        <f t="shared" si="10"/>
        <v>0</v>
      </c>
      <c r="L44" s="13">
        <f t="shared" si="11"/>
        <v>-13.242752228855423</v>
      </c>
      <c r="M44" s="13">
        <f t="shared" si="12"/>
        <v>13.242752228855414</v>
      </c>
      <c r="N44" s="13">
        <f t="shared" si="13"/>
        <v>0</v>
      </c>
      <c r="O44" s="13">
        <f t="shared" si="14"/>
        <v>0</v>
      </c>
      <c r="P44" s="13">
        <f t="shared" si="15"/>
        <v>-2.5500194054957572E-21</v>
      </c>
      <c r="Q44" s="13">
        <f t="shared" si="16"/>
        <v>2.5500194054957553E-21</v>
      </c>
      <c r="R44" s="13">
        <f t="shared" si="17"/>
        <v>0</v>
      </c>
      <c r="S44" s="13">
        <f t="shared" si="18"/>
        <v>0</v>
      </c>
      <c r="T44" s="13">
        <f t="shared" si="19"/>
        <v>-8.1474502565191055E-5</v>
      </c>
      <c r="U44" s="13">
        <f t="shared" si="20"/>
        <v>0</v>
      </c>
      <c r="V44" s="13">
        <f t="shared" si="21"/>
        <v>8.1474502565191055E-5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2.3948641706579943E-3</v>
      </c>
      <c r="E45" s="13">
        <f t="shared" si="4"/>
        <v>417.56021583689557</v>
      </c>
      <c r="F45" s="13">
        <f t="shared" si="5"/>
        <v>-3.8461538461538464E-2</v>
      </c>
      <c r="G45" s="13">
        <f t="shared" si="6"/>
        <v>9.2110160409922864E-5</v>
      </c>
      <c r="H45" s="13">
        <f t="shared" si="7"/>
        <v>0</v>
      </c>
      <c r="I45" s="13">
        <f t="shared" si="8"/>
        <v>3.8461538461538464E-2</v>
      </c>
      <c r="J45" s="13">
        <f t="shared" si="9"/>
        <v>-9.2110160409922782E-5</v>
      </c>
      <c r="K45" s="13">
        <f t="shared" si="10"/>
        <v>0</v>
      </c>
      <c r="L45" s="13">
        <f t="shared" si="11"/>
        <v>-16.059916191258665</v>
      </c>
      <c r="M45" s="13">
        <f t="shared" si="12"/>
        <v>16.059916191258651</v>
      </c>
      <c r="N45" s="13">
        <f t="shared" si="13"/>
        <v>0</v>
      </c>
      <c r="O45" s="13">
        <f t="shared" si="14"/>
        <v>0</v>
      </c>
      <c r="P45" s="13">
        <f t="shared" si="15"/>
        <v>-4.1852932605657119E-22</v>
      </c>
      <c r="Q45" s="13">
        <f t="shared" si="16"/>
        <v>4.1852932605657076E-22</v>
      </c>
      <c r="R45" s="13">
        <f t="shared" si="17"/>
        <v>0</v>
      </c>
      <c r="S45" s="13">
        <f t="shared" si="18"/>
        <v>0</v>
      </c>
      <c r="T45" s="13">
        <f t="shared" si="19"/>
        <v>-6.4639393562811466E-5</v>
      </c>
      <c r="U45" s="13">
        <f t="shared" si="20"/>
        <v>0</v>
      </c>
      <c r="V45" s="13">
        <f t="shared" si="21"/>
        <v>6.4639393562811466E-5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1.8988208752719904E-3</v>
      </c>
      <c r="E46" s="13">
        <f t="shared" si="4"/>
        <v>526.64261965034393</v>
      </c>
      <c r="F46" s="13">
        <f t="shared" si="5"/>
        <v>-3.7037037037037035E-2</v>
      </c>
      <c r="G46" s="13">
        <f t="shared" si="6"/>
        <v>7.0326699084147793E-5</v>
      </c>
      <c r="H46" s="13">
        <f t="shared" si="7"/>
        <v>0</v>
      </c>
      <c r="I46" s="13">
        <f t="shared" si="8"/>
        <v>3.7037037037037035E-2</v>
      </c>
      <c r="J46" s="13">
        <f t="shared" si="9"/>
        <v>-7.0326699084147793E-5</v>
      </c>
      <c r="K46" s="13">
        <f t="shared" si="10"/>
        <v>0</v>
      </c>
      <c r="L46" s="13">
        <f t="shared" si="11"/>
        <v>-19.505211882572912</v>
      </c>
      <c r="M46" s="13">
        <f t="shared" si="12"/>
        <v>19.505211882572912</v>
      </c>
      <c r="N46" s="13">
        <f t="shared" si="13"/>
        <v>0</v>
      </c>
      <c r="O46" s="13">
        <f t="shared" si="14"/>
        <v>0</v>
      </c>
      <c r="P46" s="13">
        <f t="shared" si="15"/>
        <v>-6.8794018603227081E-23</v>
      </c>
      <c r="Q46" s="13">
        <f t="shared" si="16"/>
        <v>6.8794018603227081E-23</v>
      </c>
      <c r="R46" s="13">
        <f t="shared" si="17"/>
        <v>0</v>
      </c>
      <c r="S46" s="13">
        <f t="shared" si="18"/>
        <v>0</v>
      </c>
      <c r="T46" s="13">
        <f t="shared" si="19"/>
        <v>-5.1276252406764389E-5</v>
      </c>
      <c r="U46" s="13">
        <f t="shared" si="20"/>
        <v>0</v>
      </c>
      <c r="V46" s="13">
        <f t="shared" si="21"/>
        <v>5.1276252406764389E-5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1.5055220085313089E-3</v>
      </c>
      <c r="E47" s="13">
        <f t="shared" si="4"/>
        <v>664.22144235243434</v>
      </c>
      <c r="F47" s="13">
        <f t="shared" si="5"/>
        <v>-3.5714285714285712E-2</v>
      </c>
      <c r="G47" s="13">
        <f t="shared" si="6"/>
        <v>5.3768643161832458E-5</v>
      </c>
      <c r="H47" s="13">
        <f t="shared" si="7"/>
        <v>0</v>
      </c>
      <c r="I47" s="13">
        <f t="shared" si="8"/>
        <v>3.5714285714285712E-2</v>
      </c>
      <c r="J47" s="13">
        <f t="shared" si="9"/>
        <v>-5.3768643161832404E-5</v>
      </c>
      <c r="K47" s="13">
        <f t="shared" si="10"/>
        <v>0</v>
      </c>
      <c r="L47" s="13">
        <f t="shared" si="11"/>
        <v>-23.722140601086654</v>
      </c>
      <c r="M47" s="13">
        <f t="shared" si="12"/>
        <v>23.722140601086636</v>
      </c>
      <c r="N47" s="13">
        <f t="shared" si="13"/>
        <v>0</v>
      </c>
      <c r="O47" s="13">
        <f t="shared" si="14"/>
        <v>0</v>
      </c>
      <c r="P47" s="13">
        <f t="shared" si="15"/>
        <v>-1.1323254548062287E-23</v>
      </c>
      <c r="Q47" s="13">
        <f t="shared" si="16"/>
        <v>1.1323254548062279E-23</v>
      </c>
      <c r="R47" s="13">
        <f t="shared" si="17"/>
        <v>0</v>
      </c>
      <c r="S47" s="13">
        <f t="shared" si="18"/>
        <v>0</v>
      </c>
      <c r="T47" s="13">
        <f t="shared" si="19"/>
        <v>-4.0671527778062868E-5</v>
      </c>
      <c r="U47" s="13">
        <f t="shared" si="20"/>
        <v>0</v>
      </c>
      <c r="V47" s="13">
        <f t="shared" si="21"/>
        <v>4.0671527778062868E-5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1.1936863280205276E-3</v>
      </c>
      <c r="E48" s="13">
        <f t="shared" si="4"/>
        <v>837.7410183278929</v>
      </c>
      <c r="F48" s="13">
        <f t="shared" si="5"/>
        <v>-3.4482758620689655E-2</v>
      </c>
      <c r="G48" s="13">
        <f t="shared" si="6"/>
        <v>4.116159751794923E-5</v>
      </c>
      <c r="H48" s="13">
        <f t="shared" si="7"/>
        <v>0</v>
      </c>
      <c r="I48" s="13">
        <f t="shared" si="8"/>
        <v>3.4482758620689655E-2</v>
      </c>
      <c r="J48" s="13">
        <f t="shared" si="9"/>
        <v>-4.1161597517949189E-5</v>
      </c>
      <c r="K48" s="13">
        <f t="shared" si="10"/>
        <v>0</v>
      </c>
      <c r="L48" s="13">
        <f t="shared" si="11"/>
        <v>-28.887580160053982</v>
      </c>
      <c r="M48" s="13">
        <f t="shared" si="12"/>
        <v>28.887580160053965</v>
      </c>
      <c r="N48" s="13">
        <f t="shared" si="13"/>
        <v>0</v>
      </c>
      <c r="O48" s="13">
        <f t="shared" si="14"/>
        <v>0</v>
      </c>
      <c r="P48" s="13">
        <f t="shared" si="15"/>
        <v>-1.8661474083701389E-24</v>
      </c>
      <c r="Q48" s="13">
        <f t="shared" si="16"/>
        <v>1.8661474083701371E-24</v>
      </c>
      <c r="R48" s="13">
        <f t="shared" si="17"/>
        <v>0</v>
      </c>
      <c r="S48" s="13">
        <f t="shared" si="18"/>
        <v>0</v>
      </c>
      <c r="T48" s="13">
        <f t="shared" si="19"/>
        <v>-3.2257388816062612E-5</v>
      </c>
      <c r="U48" s="13">
        <f t="shared" si="20"/>
        <v>0</v>
      </c>
      <c r="V48" s="13">
        <f t="shared" si="21"/>
        <v>3.2257388816062612E-5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9.464405313431174E-4</v>
      </c>
      <c r="E49" s="13">
        <f t="shared" si="4"/>
        <v>1056.5904215670846</v>
      </c>
      <c r="F49" s="13">
        <f t="shared" si="5"/>
        <v>-3.3333333333333333E-2</v>
      </c>
      <c r="G49" s="13">
        <f t="shared" si="6"/>
        <v>3.1548017711437247E-5</v>
      </c>
      <c r="H49" s="13">
        <f t="shared" si="7"/>
        <v>0</v>
      </c>
      <c r="I49" s="13">
        <f t="shared" si="8"/>
        <v>3.3333333333333333E-2</v>
      </c>
      <c r="J49" s="13">
        <f t="shared" si="9"/>
        <v>-3.1548017711437219E-5</v>
      </c>
      <c r="K49" s="13">
        <f t="shared" si="10"/>
        <v>0</v>
      </c>
      <c r="L49" s="13">
        <f t="shared" si="11"/>
        <v>-35.219649170885141</v>
      </c>
      <c r="M49" s="13">
        <f t="shared" si="12"/>
        <v>35.219649170885113</v>
      </c>
      <c r="N49" s="13">
        <f t="shared" si="13"/>
        <v>0</v>
      </c>
      <c r="O49" s="13">
        <f t="shared" si="14"/>
        <v>0</v>
      </c>
      <c r="P49" s="13">
        <f t="shared" si="15"/>
        <v>-3.0791950192309984E-25</v>
      </c>
      <c r="Q49" s="13">
        <f t="shared" si="16"/>
        <v>3.0791950192309956E-25</v>
      </c>
      <c r="R49" s="13">
        <f t="shared" si="17"/>
        <v>0</v>
      </c>
      <c r="S49" s="13">
        <f t="shared" si="18"/>
        <v>0</v>
      </c>
      <c r="T49" s="13">
        <f t="shared" si="19"/>
        <v>-2.5582313255296279E-5</v>
      </c>
      <c r="U49" s="13">
        <f t="shared" si="20"/>
        <v>0</v>
      </c>
      <c r="V49" s="13">
        <f t="shared" si="21"/>
        <v>2.5582313255296279E-5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7.5040624856150516E-4</v>
      </c>
      <c r="E50" s="13">
        <f t="shared" si="4"/>
        <v>1332.6115046575835</v>
      </c>
      <c r="F50" s="13">
        <f t="shared" si="5"/>
        <v>-3.2258064516129031E-2</v>
      </c>
      <c r="G50" s="13">
        <f t="shared" si="6"/>
        <v>2.4206653179403392E-5</v>
      </c>
      <c r="H50" s="13">
        <f t="shared" si="7"/>
        <v>0</v>
      </c>
      <c r="I50" s="13">
        <f t="shared" si="8"/>
        <v>3.2258064516129031E-2</v>
      </c>
      <c r="J50" s="13">
        <f t="shared" si="9"/>
        <v>-2.4206653179403392E-5</v>
      </c>
      <c r="K50" s="13">
        <f t="shared" si="10"/>
        <v>0</v>
      </c>
      <c r="L50" s="13">
        <f t="shared" si="11"/>
        <v>-42.987443685526934</v>
      </c>
      <c r="M50" s="13">
        <f t="shared" si="12"/>
        <v>42.987443685526934</v>
      </c>
      <c r="N50" s="13">
        <f t="shared" si="13"/>
        <v>0</v>
      </c>
      <c r="O50" s="13">
        <f t="shared" si="14"/>
        <v>0</v>
      </c>
      <c r="P50" s="13">
        <f t="shared" si="15"/>
        <v>-5.0864078114906991E-26</v>
      </c>
      <c r="Q50" s="13">
        <f t="shared" si="16"/>
        <v>5.0864078114906979E-26</v>
      </c>
      <c r="R50" s="13">
        <f t="shared" si="17"/>
        <v>0</v>
      </c>
      <c r="S50" s="13">
        <f t="shared" si="18"/>
        <v>0</v>
      </c>
      <c r="T50" s="13">
        <f t="shared" si="19"/>
        <v>-2.0287481298436002E-5</v>
      </c>
      <c r="U50" s="13">
        <f t="shared" si="20"/>
        <v>0</v>
      </c>
      <c r="V50" s="13">
        <f t="shared" si="21"/>
        <v>2.0287481298436002E-5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5.9497614401723606E-4</v>
      </c>
      <c r="E51" s="13">
        <f t="shared" si="4"/>
        <v>1680.7396566324023</v>
      </c>
      <c r="F51" s="13">
        <f t="shared" si="5"/>
        <v>-3.125E-2</v>
      </c>
      <c r="G51" s="13">
        <f t="shared" si="6"/>
        <v>1.8593004500538624E-5</v>
      </c>
      <c r="H51" s="13">
        <f t="shared" si="7"/>
        <v>0</v>
      </c>
      <c r="I51" s="13">
        <f t="shared" si="8"/>
        <v>3.125E-2</v>
      </c>
      <c r="J51" s="13">
        <f t="shared" si="9"/>
        <v>-1.859300450053861E-5</v>
      </c>
      <c r="K51" s="13">
        <f t="shared" si="10"/>
        <v>0</v>
      </c>
      <c r="L51" s="13">
        <f t="shared" si="11"/>
        <v>-52.523095676758118</v>
      </c>
      <c r="M51" s="13">
        <f t="shared" si="12"/>
        <v>52.523095676758068</v>
      </c>
      <c r="N51" s="13">
        <f t="shared" si="13"/>
        <v>0</v>
      </c>
      <c r="O51" s="13">
        <f t="shared" si="14"/>
        <v>0</v>
      </c>
      <c r="P51" s="13">
        <f t="shared" si="15"/>
        <v>-8.4107991177290205E-27</v>
      </c>
      <c r="Q51" s="13">
        <f t="shared" si="16"/>
        <v>8.4107991177290119E-27</v>
      </c>
      <c r="R51" s="13">
        <f t="shared" si="17"/>
        <v>0</v>
      </c>
      <c r="S51" s="13">
        <f t="shared" si="18"/>
        <v>0</v>
      </c>
      <c r="T51" s="13">
        <f t="shared" si="19"/>
        <v>-1.6087879007372675E-5</v>
      </c>
      <c r="U51" s="13">
        <f t="shared" si="20"/>
        <v>0</v>
      </c>
      <c r="V51" s="13">
        <f t="shared" si="21"/>
        <v>1.6087879007372675E-5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4.7173995769386816E-4</v>
      </c>
      <c r="E52" s="13">
        <f t="shared" ref="E52:E69" si="26">EXP($A52*Leiter_u1)</f>
        <v>2119.81195082258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1.4295150233147519E-5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-1.4295150233147496E-5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-64.236711487352309</v>
      </c>
      <c r="M52" s="13">
        <f t="shared" ref="M52:M69" si="34">F52+G52*EXP(2*$A52*Leiter_u1)+I52+J52</f>
        <v>64.236711487352196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-1.3921551317075505E-27</v>
      </c>
      <c r="Q52" s="13">
        <f t="shared" ref="Q52:Q69" si="38">(M52+P52)*((Perm_mü1-1)/(Perm_mü1+1)*EXP(-2*$A52*Körper_u1))</f>
        <v>1.392155131707548E-27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-1.2757202572339752E-5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1.2757202572339752E-5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3.7402942945316737E-4</v>
      </c>
      <c r="E53" s="13">
        <f t="shared" si="26"/>
        <v>2673.5864112671679</v>
      </c>
      <c r="F53" s="13">
        <f t="shared" si="27"/>
        <v>-2.9411764705882353E-2</v>
      </c>
      <c r="G53" s="13">
        <f t="shared" si="28"/>
        <v>1.100086557215198E-5</v>
      </c>
      <c r="H53" s="13">
        <f t="shared" si="29"/>
        <v>0</v>
      </c>
      <c r="I53" s="13">
        <f t="shared" si="30"/>
        <v>2.9411764705882353E-2</v>
      </c>
      <c r="J53" s="13">
        <f t="shared" si="31"/>
        <v>-1.1000865572151971E-5</v>
      </c>
      <c r="K53" s="13">
        <f t="shared" si="32"/>
        <v>0</v>
      </c>
      <c r="L53" s="13">
        <f t="shared" si="33"/>
        <v>-78.634883448168836</v>
      </c>
      <c r="M53" s="13">
        <f t="shared" si="34"/>
        <v>78.634883448168765</v>
      </c>
      <c r="N53" s="13">
        <f t="shared" si="35"/>
        <v>0</v>
      </c>
      <c r="O53" s="13">
        <f t="shared" si="36"/>
        <v>0</v>
      </c>
      <c r="P53" s="13">
        <f t="shared" si="37"/>
        <v>-2.3064124193668886E-28</v>
      </c>
      <c r="Q53" s="13">
        <f t="shared" si="38"/>
        <v>2.3064124193668864E-28</v>
      </c>
      <c r="R53" s="13">
        <f t="shared" si="39"/>
        <v>0</v>
      </c>
      <c r="S53" s="13">
        <f t="shared" si="40"/>
        <v>0</v>
      </c>
      <c r="T53" s="13">
        <f t="shared" si="41"/>
        <v>-1.0115818205162178E-5</v>
      </c>
      <c r="U53" s="13">
        <f t="shared" si="42"/>
        <v>0</v>
      </c>
      <c r="V53" s="13">
        <f t="shared" si="43"/>
        <v>1.0115818205162178E-5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2.965574821792976E-4</v>
      </c>
      <c r="E54" s="13">
        <f t="shared" si="26"/>
        <v>3372.0275497733137</v>
      </c>
      <c r="F54" s="13">
        <f t="shared" si="27"/>
        <v>-2.8571428571428571E-2</v>
      </c>
      <c r="G54" s="13">
        <f t="shared" si="28"/>
        <v>8.4730709194085023E-6</v>
      </c>
      <c r="H54" s="13">
        <f t="shared" si="29"/>
        <v>0</v>
      </c>
      <c r="I54" s="13">
        <f t="shared" si="30"/>
        <v>2.8571428571428571E-2</v>
      </c>
      <c r="J54" s="13">
        <f t="shared" si="31"/>
        <v>-8.4730709194085023E-6</v>
      </c>
      <c r="K54" s="13">
        <f t="shared" si="32"/>
        <v>0</v>
      </c>
      <c r="L54" s="13">
        <f t="shared" si="33"/>
        <v>-96.343635806166617</v>
      </c>
      <c r="M54" s="13">
        <f t="shared" si="34"/>
        <v>96.343635806166617</v>
      </c>
      <c r="N54" s="13">
        <f t="shared" si="35"/>
        <v>0</v>
      </c>
      <c r="O54" s="13">
        <f t="shared" si="36"/>
        <v>0</v>
      </c>
      <c r="P54" s="13">
        <f t="shared" si="37"/>
        <v>-3.8243896993780311E-29</v>
      </c>
      <c r="Q54" s="13">
        <f t="shared" si="38"/>
        <v>3.8243896993780305E-29</v>
      </c>
      <c r="R54" s="13">
        <f t="shared" si="39"/>
        <v>0</v>
      </c>
      <c r="S54" s="13">
        <f t="shared" si="40"/>
        <v>0</v>
      </c>
      <c r="T54" s="13">
        <f t="shared" si="41"/>
        <v>-8.0211711635084443E-6</v>
      </c>
      <c r="U54" s="13">
        <f t="shared" si="42"/>
        <v>0</v>
      </c>
      <c r="V54" s="13">
        <f t="shared" si="43"/>
        <v>8.0211711635084443E-6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2.3513214017705078E-4</v>
      </c>
      <c r="E55" s="13">
        <f t="shared" si="26"/>
        <v>4252.9277335162087</v>
      </c>
      <c r="F55" s="13">
        <f t="shared" si="27"/>
        <v>-2.7777777777777776E-2</v>
      </c>
      <c r="G55" s="13">
        <f t="shared" si="28"/>
        <v>6.53144833825141E-6</v>
      </c>
      <c r="H55" s="13">
        <f t="shared" si="29"/>
        <v>0</v>
      </c>
      <c r="I55" s="13">
        <f t="shared" si="30"/>
        <v>2.7777777777777776E-2</v>
      </c>
      <c r="J55" s="13">
        <f t="shared" si="31"/>
        <v>-6.531448338251399E-6</v>
      </c>
      <c r="K55" s="13">
        <f t="shared" si="32"/>
        <v>0</v>
      </c>
      <c r="L55" s="13">
        <f t="shared" si="33"/>
        <v>-118.13687495511321</v>
      </c>
      <c r="M55" s="13">
        <f t="shared" si="34"/>
        <v>118.13687495511299</v>
      </c>
      <c r="N55" s="13">
        <f t="shared" si="35"/>
        <v>0</v>
      </c>
      <c r="O55" s="13">
        <f t="shared" si="36"/>
        <v>0</v>
      </c>
      <c r="P55" s="13">
        <f t="shared" si="37"/>
        <v>-6.3466123744040192E-30</v>
      </c>
      <c r="Q55" s="13">
        <f t="shared" si="38"/>
        <v>6.3466123744040066E-30</v>
      </c>
      <c r="R55" s="13">
        <f t="shared" si="39"/>
        <v>0</v>
      </c>
      <c r="S55" s="13">
        <f t="shared" si="40"/>
        <v>0</v>
      </c>
      <c r="T55" s="13">
        <f t="shared" si="41"/>
        <v>-6.3601532264896817E-6</v>
      </c>
      <c r="U55" s="13">
        <f t="shared" si="42"/>
        <v>0</v>
      </c>
      <c r="V55" s="13">
        <f t="shared" si="43"/>
        <v>6.3601532264896817E-6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1.8642970306449348E-4</v>
      </c>
      <c r="E56" s="13">
        <f t="shared" si="26"/>
        <v>5363.9521147231571</v>
      </c>
      <c r="F56" s="13">
        <f t="shared" si="27"/>
        <v>-2.7027027027027029E-2</v>
      </c>
      <c r="G56" s="13">
        <f t="shared" si="28"/>
        <v>5.0386406233646883E-6</v>
      </c>
      <c r="H56" s="13">
        <f t="shared" si="29"/>
        <v>0</v>
      </c>
      <c r="I56" s="13">
        <f t="shared" si="30"/>
        <v>2.7027027027027029E-2</v>
      </c>
      <c r="J56" s="13">
        <f t="shared" si="31"/>
        <v>-5.0386406233646799E-6</v>
      </c>
      <c r="K56" s="13">
        <f t="shared" si="32"/>
        <v>0</v>
      </c>
      <c r="L56" s="13">
        <f t="shared" si="33"/>
        <v>-144.97167373766115</v>
      </c>
      <c r="M56" s="13">
        <f t="shared" si="34"/>
        <v>144.97167373766089</v>
      </c>
      <c r="N56" s="13">
        <f t="shared" si="35"/>
        <v>0</v>
      </c>
      <c r="O56" s="13">
        <f t="shared" si="36"/>
        <v>0</v>
      </c>
      <c r="P56" s="13">
        <f t="shared" si="37"/>
        <v>-1.0540398642122309E-30</v>
      </c>
      <c r="Q56" s="13">
        <f t="shared" si="38"/>
        <v>1.0540398642122289E-30</v>
      </c>
      <c r="R56" s="13">
        <f t="shared" si="39"/>
        <v>0</v>
      </c>
      <c r="S56" s="13">
        <f t="shared" si="40"/>
        <v>0</v>
      </c>
      <c r="T56" s="13">
        <f t="shared" si="41"/>
        <v>-5.043033409526493E-6</v>
      </c>
      <c r="U56" s="13">
        <f t="shared" si="42"/>
        <v>0</v>
      </c>
      <c r="V56" s="13">
        <f t="shared" si="43"/>
        <v>5.043033409526493E-6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1.4781490169121244E-4</v>
      </c>
      <c r="E57" s="13">
        <f t="shared" si="26"/>
        <v>6765.2177727588996</v>
      </c>
      <c r="F57" s="13">
        <f t="shared" si="27"/>
        <v>-2.6315789473684209E-2</v>
      </c>
      <c r="G57" s="13">
        <f t="shared" si="28"/>
        <v>3.889865833979275E-6</v>
      </c>
      <c r="H57" s="13">
        <f t="shared" si="29"/>
        <v>0</v>
      </c>
      <c r="I57" s="13">
        <f t="shared" si="30"/>
        <v>2.6315789473684209E-2</v>
      </c>
      <c r="J57" s="13">
        <f t="shared" si="31"/>
        <v>-3.889865833979275E-6</v>
      </c>
      <c r="K57" s="13">
        <f t="shared" si="32"/>
        <v>0</v>
      </c>
      <c r="L57" s="13">
        <f t="shared" si="33"/>
        <v>-178.03204276168418</v>
      </c>
      <c r="M57" s="13">
        <f t="shared" si="34"/>
        <v>178.03204276168418</v>
      </c>
      <c r="N57" s="13">
        <f t="shared" si="35"/>
        <v>0</v>
      </c>
      <c r="O57" s="13">
        <f t="shared" si="36"/>
        <v>0</v>
      </c>
      <c r="P57" s="13">
        <f t="shared" si="37"/>
        <v>-1.7518198620172025E-31</v>
      </c>
      <c r="Q57" s="13">
        <f t="shared" si="38"/>
        <v>1.7518198620172023E-31</v>
      </c>
      <c r="R57" s="13">
        <f t="shared" si="39"/>
        <v>0</v>
      </c>
      <c r="S57" s="13">
        <f t="shared" si="40"/>
        <v>0</v>
      </c>
      <c r="T57" s="13">
        <f t="shared" si="41"/>
        <v>-3.998634689706152E-6</v>
      </c>
      <c r="U57" s="13">
        <f t="shared" si="42"/>
        <v>0</v>
      </c>
      <c r="V57" s="13">
        <f t="shared" si="43"/>
        <v>3.998634689706152E-6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1.1719830479172255E-4</v>
      </c>
      <c r="E58" s="13">
        <f t="shared" si="26"/>
        <v>8532.5466249459587</v>
      </c>
      <c r="F58" s="13">
        <f t="shared" si="27"/>
        <v>-2.564102564102564E-2</v>
      </c>
      <c r="G58" s="13">
        <f t="shared" si="28"/>
        <v>3.0050847382492959E-6</v>
      </c>
      <c r="H58" s="13">
        <f t="shared" si="29"/>
        <v>0</v>
      </c>
      <c r="I58" s="13">
        <f t="shared" si="30"/>
        <v>2.564102564102564E-2</v>
      </c>
      <c r="J58" s="13">
        <f t="shared" si="31"/>
        <v>-3.0050847382492959E-6</v>
      </c>
      <c r="K58" s="13">
        <f t="shared" si="32"/>
        <v>0</v>
      </c>
      <c r="L58" s="13">
        <f t="shared" si="33"/>
        <v>-218.78324378840136</v>
      </c>
      <c r="M58" s="13">
        <f t="shared" si="34"/>
        <v>218.78324378840136</v>
      </c>
      <c r="N58" s="13">
        <f t="shared" si="35"/>
        <v>0</v>
      </c>
      <c r="O58" s="13">
        <f t="shared" si="36"/>
        <v>0</v>
      </c>
      <c r="P58" s="13">
        <f t="shared" si="37"/>
        <v>-2.913551611761016E-32</v>
      </c>
      <c r="Q58" s="13">
        <f t="shared" si="38"/>
        <v>2.9135516117610154E-32</v>
      </c>
      <c r="R58" s="13">
        <f t="shared" si="39"/>
        <v>0</v>
      </c>
      <c r="S58" s="13">
        <f t="shared" si="40"/>
        <v>0</v>
      </c>
      <c r="T58" s="13">
        <f t="shared" si="41"/>
        <v>-3.1705027830624234E-6</v>
      </c>
      <c r="U58" s="13">
        <f t="shared" si="42"/>
        <v>0</v>
      </c>
      <c r="V58" s="13">
        <f t="shared" si="43"/>
        <v>3.1705027830624234E-6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9.2923260705791649E-5</v>
      </c>
      <c r="E59" s="13">
        <f t="shared" si="26"/>
        <v>10761.568119807409</v>
      </c>
      <c r="F59" s="13">
        <f t="shared" si="27"/>
        <v>-2.5000000000000001E-2</v>
      </c>
      <c r="G59" s="13">
        <f t="shared" si="28"/>
        <v>2.3230815176447916E-6</v>
      </c>
      <c r="H59" s="13">
        <f t="shared" si="29"/>
        <v>0</v>
      </c>
      <c r="I59" s="13">
        <f t="shared" si="30"/>
        <v>2.5000000000000001E-2</v>
      </c>
      <c r="J59" s="13">
        <f t="shared" si="31"/>
        <v>-2.3230815176447873E-6</v>
      </c>
      <c r="K59" s="13">
        <f t="shared" si="32"/>
        <v>0</v>
      </c>
      <c r="L59" s="13">
        <f t="shared" si="33"/>
        <v>-269.03920067210424</v>
      </c>
      <c r="M59" s="13">
        <f t="shared" si="34"/>
        <v>269.03920067210379</v>
      </c>
      <c r="N59" s="13">
        <f t="shared" si="35"/>
        <v>0</v>
      </c>
      <c r="O59" s="13">
        <f t="shared" si="36"/>
        <v>0</v>
      </c>
      <c r="P59" s="13">
        <f t="shared" si="37"/>
        <v>-4.8488819419332014E-33</v>
      </c>
      <c r="Q59" s="13">
        <f t="shared" si="38"/>
        <v>4.8488819419331918E-33</v>
      </c>
      <c r="R59" s="13">
        <f t="shared" si="39"/>
        <v>0</v>
      </c>
      <c r="S59" s="13">
        <f t="shared" si="40"/>
        <v>0</v>
      </c>
      <c r="T59" s="13">
        <f t="shared" si="41"/>
        <v>-2.5138640852822037E-6</v>
      </c>
      <c r="U59" s="13">
        <f t="shared" si="42"/>
        <v>0</v>
      </c>
      <c r="V59" s="13">
        <f t="shared" si="43"/>
        <v>2.5138640852822037E-6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7.3676256627957428E-5</v>
      </c>
      <c r="E60" s="13">
        <f t="shared" si="26"/>
        <v>13572.893707801883</v>
      </c>
      <c r="F60" s="13">
        <f t="shared" si="27"/>
        <v>-2.4390243902439025E-2</v>
      </c>
      <c r="G60" s="13">
        <f t="shared" si="28"/>
        <v>1.7969818689745713E-6</v>
      </c>
      <c r="H60" s="13">
        <f t="shared" si="29"/>
        <v>0</v>
      </c>
      <c r="I60" s="13">
        <f t="shared" si="30"/>
        <v>2.4390243902439025E-2</v>
      </c>
      <c r="J60" s="13">
        <f t="shared" si="31"/>
        <v>-1.7969818689745681E-6</v>
      </c>
      <c r="K60" s="13">
        <f t="shared" si="32"/>
        <v>0</v>
      </c>
      <c r="L60" s="13">
        <f t="shared" si="33"/>
        <v>-331.0461861981866</v>
      </c>
      <c r="M60" s="13">
        <f t="shared" si="34"/>
        <v>331.04618619818598</v>
      </c>
      <c r="N60" s="13">
        <f t="shared" si="35"/>
        <v>0</v>
      </c>
      <c r="O60" s="13">
        <f t="shared" si="36"/>
        <v>0</v>
      </c>
      <c r="P60" s="13">
        <f t="shared" si="37"/>
        <v>-8.0748046206951314E-34</v>
      </c>
      <c r="Q60" s="13">
        <f t="shared" si="38"/>
        <v>8.074804620695116E-34</v>
      </c>
      <c r="R60" s="13">
        <f t="shared" si="39"/>
        <v>0</v>
      </c>
      <c r="S60" s="13">
        <f t="shared" si="40"/>
        <v>0</v>
      </c>
      <c r="T60" s="13">
        <f t="shared" si="41"/>
        <v>-1.9932109482330248E-6</v>
      </c>
      <c r="U60" s="13">
        <f t="shared" si="42"/>
        <v>0</v>
      </c>
      <c r="V60" s="13">
        <f t="shared" si="43"/>
        <v>1.9932109482330248E-6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5.8415844961522275E-5</v>
      </c>
      <c r="E61" s="13">
        <f t="shared" si="26"/>
        <v>17118.643078067027</v>
      </c>
      <c r="F61" s="13">
        <f t="shared" si="27"/>
        <v>-2.3809523809523808E-2</v>
      </c>
      <c r="G61" s="13">
        <f t="shared" si="28"/>
        <v>1.390853451464816E-6</v>
      </c>
      <c r="H61" s="13">
        <f t="shared" si="29"/>
        <v>0</v>
      </c>
      <c r="I61" s="13">
        <f t="shared" si="30"/>
        <v>2.3809523809523808E-2</v>
      </c>
      <c r="J61" s="13">
        <f t="shared" si="31"/>
        <v>-1.3908534514648135E-6</v>
      </c>
      <c r="K61" s="13">
        <f t="shared" si="32"/>
        <v>0</v>
      </c>
      <c r="L61" s="13">
        <f t="shared" si="33"/>
        <v>-407.58673856312413</v>
      </c>
      <c r="M61" s="13">
        <f t="shared" si="34"/>
        <v>407.58673856312339</v>
      </c>
      <c r="N61" s="13">
        <f t="shared" si="35"/>
        <v>0</v>
      </c>
      <c r="O61" s="13">
        <f t="shared" si="36"/>
        <v>0</v>
      </c>
      <c r="P61" s="13">
        <f t="shared" si="37"/>
        <v>-1.3454912154975527E-34</v>
      </c>
      <c r="Q61" s="13">
        <f t="shared" si="38"/>
        <v>1.3454912154975501E-34</v>
      </c>
      <c r="R61" s="13">
        <f t="shared" si="39"/>
        <v>0</v>
      </c>
      <c r="S61" s="13">
        <f t="shared" si="40"/>
        <v>0</v>
      </c>
      <c r="T61" s="13">
        <f t="shared" si="41"/>
        <v>-1.5803853783460486E-6</v>
      </c>
      <c r="U61" s="13">
        <f t="shared" si="42"/>
        <v>0</v>
      </c>
      <c r="V61" s="13">
        <f t="shared" si="43"/>
        <v>1.5803853783460486E-6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4.6316291010823656E-5</v>
      </c>
      <c r="E62" s="13">
        <f t="shared" si="26"/>
        <v>21590.675293198885</v>
      </c>
      <c r="F62" s="13">
        <f t="shared" si="27"/>
        <v>-2.3255813953488372E-2</v>
      </c>
      <c r="G62" s="13">
        <f t="shared" si="28"/>
        <v>1.077123046763341E-6</v>
      </c>
      <c r="H62" s="13">
        <f t="shared" si="29"/>
        <v>0</v>
      </c>
      <c r="I62" s="13">
        <f t="shared" si="30"/>
        <v>2.3255813953488372E-2</v>
      </c>
      <c r="J62" s="13">
        <f t="shared" si="31"/>
        <v>-1.077123046763341E-6</v>
      </c>
      <c r="K62" s="13">
        <f t="shared" si="32"/>
        <v>0</v>
      </c>
      <c r="L62" s="13">
        <f t="shared" si="33"/>
        <v>-502.10872667168832</v>
      </c>
      <c r="M62" s="13">
        <f t="shared" si="34"/>
        <v>502.10872667168832</v>
      </c>
      <c r="N62" s="13">
        <f t="shared" si="35"/>
        <v>0</v>
      </c>
      <c r="O62" s="13">
        <f t="shared" si="36"/>
        <v>0</v>
      </c>
      <c r="P62" s="13">
        <f t="shared" si="37"/>
        <v>-2.24324123049305E-35</v>
      </c>
      <c r="Q62" s="13">
        <f t="shared" si="38"/>
        <v>2.24324123049305E-35</v>
      </c>
      <c r="R62" s="13">
        <f t="shared" si="39"/>
        <v>0</v>
      </c>
      <c r="S62" s="13">
        <f t="shared" si="40"/>
        <v>0</v>
      </c>
      <c r="T62" s="13">
        <f t="shared" si="41"/>
        <v>-1.253058564005346E-6</v>
      </c>
      <c r="U62" s="13">
        <f t="shared" si="42"/>
        <v>0</v>
      </c>
      <c r="V62" s="13">
        <f t="shared" si="43"/>
        <v>1.253058564005346E-6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3.6722892811228213E-5</v>
      </c>
      <c r="E63" s="13">
        <f t="shared" si="26"/>
        <v>27230.970205436672</v>
      </c>
      <c r="F63" s="13">
        <f t="shared" si="27"/>
        <v>-2.2727272727272728E-2</v>
      </c>
      <c r="G63" s="13">
        <f t="shared" si="28"/>
        <v>8.3461120025518667E-7</v>
      </c>
      <c r="H63" s="13">
        <f t="shared" si="29"/>
        <v>0</v>
      </c>
      <c r="I63" s="13">
        <f t="shared" si="30"/>
        <v>2.2727272727272728E-2</v>
      </c>
      <c r="J63" s="13">
        <f t="shared" si="31"/>
        <v>-8.3461120025518519E-7</v>
      </c>
      <c r="K63" s="13">
        <f t="shared" si="32"/>
        <v>0</v>
      </c>
      <c r="L63" s="13">
        <f t="shared" si="33"/>
        <v>-618.88568565258697</v>
      </c>
      <c r="M63" s="13">
        <f t="shared" si="34"/>
        <v>618.88568565258583</v>
      </c>
      <c r="N63" s="13">
        <f t="shared" si="35"/>
        <v>0</v>
      </c>
      <c r="O63" s="13">
        <f t="shared" si="36"/>
        <v>0</v>
      </c>
      <c r="P63" s="13">
        <f t="shared" si="37"/>
        <v>-3.7420193997188318E-36</v>
      </c>
      <c r="Q63" s="13">
        <f t="shared" si="38"/>
        <v>3.7420193997188251E-36</v>
      </c>
      <c r="R63" s="13">
        <f t="shared" si="39"/>
        <v>0</v>
      </c>
      <c r="S63" s="13">
        <f t="shared" si="40"/>
        <v>0</v>
      </c>
      <c r="T63" s="13">
        <f t="shared" si="41"/>
        <v>-9.9352464969711642E-7</v>
      </c>
      <c r="U63" s="13">
        <f t="shared" si="42"/>
        <v>0</v>
      </c>
      <c r="V63" s="13">
        <f t="shared" si="43"/>
        <v>9.9352464969711642E-7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2.9116555470942375E-5</v>
      </c>
      <c r="E64" s="13">
        <f t="shared" si="26"/>
        <v>34344.721888479427</v>
      </c>
      <c r="F64" s="13">
        <f t="shared" si="27"/>
        <v>-2.2222222222222223E-2</v>
      </c>
      <c r="G64" s="13">
        <f t="shared" si="28"/>
        <v>6.4703456602094166E-7</v>
      </c>
      <c r="H64" s="13">
        <f t="shared" si="29"/>
        <v>0</v>
      </c>
      <c r="I64" s="13">
        <f t="shared" si="30"/>
        <v>2.2222222222222223E-2</v>
      </c>
      <c r="J64" s="13">
        <f t="shared" si="31"/>
        <v>-6.470345660209406E-7</v>
      </c>
      <c r="K64" s="13">
        <f t="shared" si="32"/>
        <v>0</v>
      </c>
      <c r="L64" s="13">
        <f t="shared" si="33"/>
        <v>-763.21604131917638</v>
      </c>
      <c r="M64" s="13">
        <f t="shared" si="34"/>
        <v>763.21604131917491</v>
      </c>
      <c r="N64" s="13">
        <f t="shared" si="35"/>
        <v>0</v>
      </c>
      <c r="O64" s="13">
        <f t="shared" si="36"/>
        <v>0</v>
      </c>
      <c r="P64" s="13">
        <f t="shared" si="37"/>
        <v>-6.2454030959765059E-37</v>
      </c>
      <c r="Q64" s="13">
        <f t="shared" si="38"/>
        <v>6.2454030959764942E-37</v>
      </c>
      <c r="R64" s="13">
        <f t="shared" si="39"/>
        <v>0</v>
      </c>
      <c r="S64" s="13">
        <f t="shared" si="40"/>
        <v>0</v>
      </c>
      <c r="T64" s="13">
        <f t="shared" si="41"/>
        <v>-7.8774392223630692E-7</v>
      </c>
      <c r="U64" s="13">
        <f t="shared" si="42"/>
        <v>0</v>
      </c>
      <c r="V64" s="13">
        <f t="shared" si="43"/>
        <v>7.8774392223630692E-7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2.3085703156622009E-5</v>
      </c>
      <c r="E65" s="13">
        <f t="shared" si="26"/>
        <v>43316.852565227382</v>
      </c>
      <c r="F65" s="13">
        <f t="shared" si="27"/>
        <v>-2.1739130434782608E-2</v>
      </c>
      <c r="G65" s="13">
        <f t="shared" si="28"/>
        <v>5.0186311210047847E-7</v>
      </c>
      <c r="H65" s="13">
        <f t="shared" si="29"/>
        <v>0</v>
      </c>
      <c r="I65" s="13">
        <f t="shared" si="30"/>
        <v>2.1739130434782608E-2</v>
      </c>
      <c r="J65" s="13">
        <f t="shared" si="31"/>
        <v>-5.0186311210047847E-7</v>
      </c>
      <c r="K65" s="13">
        <f t="shared" si="32"/>
        <v>0</v>
      </c>
      <c r="L65" s="13">
        <f t="shared" si="33"/>
        <v>-941.67070743786246</v>
      </c>
      <c r="M65" s="13">
        <f t="shared" si="34"/>
        <v>941.67070743786246</v>
      </c>
      <c r="N65" s="13">
        <f t="shared" si="35"/>
        <v>0</v>
      </c>
      <c r="O65" s="13">
        <f t="shared" si="36"/>
        <v>0</v>
      </c>
      <c r="P65" s="13">
        <f t="shared" si="37"/>
        <v>-1.0428682198047354E-37</v>
      </c>
      <c r="Q65" s="13">
        <f t="shared" si="38"/>
        <v>1.0428682198047352E-37</v>
      </c>
      <c r="R65" s="13">
        <f t="shared" si="39"/>
        <v>0</v>
      </c>
      <c r="S65" s="13">
        <f t="shared" si="40"/>
        <v>0</v>
      </c>
      <c r="T65" s="13">
        <f t="shared" si="41"/>
        <v>-6.2458390891482797E-7</v>
      </c>
      <c r="U65" s="13">
        <f t="shared" si="42"/>
        <v>0</v>
      </c>
      <c r="V65" s="13">
        <f t="shared" si="43"/>
        <v>6.2458390891482797E-7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1.8304008891695292E-5</v>
      </c>
      <c r="E66" s="13">
        <f t="shared" si="26"/>
        <v>54632.840593390982</v>
      </c>
      <c r="F66" s="13">
        <f t="shared" si="27"/>
        <v>-2.1276595744680851E-2</v>
      </c>
      <c r="G66" s="13">
        <f t="shared" si="28"/>
        <v>3.8944699769564449E-7</v>
      </c>
      <c r="H66" s="13">
        <f t="shared" si="29"/>
        <v>0</v>
      </c>
      <c r="I66" s="13">
        <f t="shared" si="30"/>
        <v>2.1276595744680851E-2</v>
      </c>
      <c r="J66" s="13">
        <f t="shared" si="31"/>
        <v>-3.8944699769564449E-7</v>
      </c>
      <c r="K66" s="13">
        <f t="shared" si="32"/>
        <v>0</v>
      </c>
      <c r="L66" s="13">
        <f t="shared" si="33"/>
        <v>-1162.4008632997229</v>
      </c>
      <c r="M66" s="13">
        <f t="shared" si="34"/>
        <v>1162.4008632997229</v>
      </c>
      <c r="N66" s="13">
        <f t="shared" si="35"/>
        <v>0</v>
      </c>
      <c r="O66" s="13">
        <f t="shared" si="36"/>
        <v>0</v>
      </c>
      <c r="P66" s="13">
        <f t="shared" si="37"/>
        <v>-1.7422227620445908E-38</v>
      </c>
      <c r="Q66" s="13">
        <f t="shared" si="38"/>
        <v>1.7422227620445906E-38</v>
      </c>
      <c r="R66" s="13">
        <f t="shared" si="39"/>
        <v>0</v>
      </c>
      <c r="S66" s="13">
        <f t="shared" si="40"/>
        <v>0</v>
      </c>
      <c r="T66" s="13">
        <f t="shared" si="41"/>
        <v>-4.9521749509979507E-7</v>
      </c>
      <c r="U66" s="13">
        <f t="shared" si="42"/>
        <v>0</v>
      </c>
      <c r="V66" s="13">
        <f t="shared" si="43"/>
        <v>4.9521749509979507E-7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1.451273713580419E-5</v>
      </c>
      <c r="E67" s="13">
        <f t="shared" si="26"/>
        <v>68904.989502835597</v>
      </c>
      <c r="F67" s="13">
        <f t="shared" si="27"/>
        <v>-2.0833333333333332E-2</v>
      </c>
      <c r="G67" s="13">
        <f t="shared" si="28"/>
        <v>3.023486903292539E-7</v>
      </c>
      <c r="H67" s="13">
        <f t="shared" si="29"/>
        <v>0</v>
      </c>
      <c r="I67" s="13">
        <f t="shared" si="30"/>
        <v>2.0833333333333332E-2</v>
      </c>
      <c r="J67" s="13">
        <f t="shared" si="31"/>
        <v>-3.0234869032925342E-7</v>
      </c>
      <c r="K67" s="13">
        <f t="shared" si="32"/>
        <v>0</v>
      </c>
      <c r="L67" s="13">
        <f t="shared" si="33"/>
        <v>-1435.5206143400621</v>
      </c>
      <c r="M67" s="13">
        <f t="shared" si="34"/>
        <v>1435.5206143400592</v>
      </c>
      <c r="N67" s="13">
        <f t="shared" si="35"/>
        <v>0</v>
      </c>
      <c r="O67" s="13">
        <f t="shared" si="36"/>
        <v>0</v>
      </c>
      <c r="P67" s="13">
        <f t="shared" si="37"/>
        <v>-2.911887423405954E-39</v>
      </c>
      <c r="Q67" s="13">
        <f t="shared" si="38"/>
        <v>2.9118874234059475E-39</v>
      </c>
      <c r="R67" s="13">
        <f t="shared" si="39"/>
        <v>0</v>
      </c>
      <c r="S67" s="13">
        <f t="shared" si="40"/>
        <v>0</v>
      </c>
      <c r="T67" s="13">
        <f t="shared" si="41"/>
        <v>-3.9264560141892142E-7</v>
      </c>
      <c r="U67" s="13">
        <f t="shared" si="42"/>
        <v>0</v>
      </c>
      <c r="V67" s="13">
        <f t="shared" si="43"/>
        <v>3.9264560141892142E-7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1.1506743709489246E-5</v>
      </c>
      <c r="E68" s="13">
        <f t="shared" si="26"/>
        <v>86905.559491633743</v>
      </c>
      <c r="F68" s="13">
        <f t="shared" si="27"/>
        <v>-2.0408163265306121E-2</v>
      </c>
      <c r="G68" s="13">
        <f t="shared" si="28"/>
        <v>2.3483150427529071E-7</v>
      </c>
      <c r="H68" s="13">
        <f t="shared" si="29"/>
        <v>0</v>
      </c>
      <c r="I68" s="13">
        <f t="shared" si="30"/>
        <v>2.0408163265306121E-2</v>
      </c>
      <c r="J68" s="13">
        <f t="shared" si="31"/>
        <v>-2.3483150427529028E-7</v>
      </c>
      <c r="K68" s="13">
        <f t="shared" si="32"/>
        <v>0</v>
      </c>
      <c r="L68" s="13">
        <f t="shared" si="33"/>
        <v>-1773.5828465332072</v>
      </c>
      <c r="M68" s="13">
        <f t="shared" si="34"/>
        <v>1773.5828465332042</v>
      </c>
      <c r="N68" s="13">
        <f t="shared" si="35"/>
        <v>0</v>
      </c>
      <c r="O68" s="13">
        <f t="shared" si="36"/>
        <v>0</v>
      </c>
      <c r="P68" s="13">
        <f t="shared" si="37"/>
        <v>-4.8689354248301511E-40</v>
      </c>
      <c r="Q68" s="13">
        <f t="shared" si="38"/>
        <v>4.8689354248301421E-40</v>
      </c>
      <c r="R68" s="13">
        <f t="shared" si="39"/>
        <v>0</v>
      </c>
      <c r="S68" s="13">
        <f t="shared" si="40"/>
        <v>0</v>
      </c>
      <c r="T68" s="13">
        <f t="shared" si="41"/>
        <v>-3.1131866052558989E-7</v>
      </c>
      <c r="U68" s="13">
        <f t="shared" si="42"/>
        <v>0</v>
      </c>
      <c r="V68" s="13">
        <f t="shared" si="43"/>
        <v>3.1131866052558989E-7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9.1233755257108087E-6</v>
      </c>
      <c r="E69" s="13">
        <f t="shared" si="26"/>
        <v>109608.55411266099</v>
      </c>
      <c r="F69" s="13">
        <f t="shared" si="27"/>
        <v>-0.02</v>
      </c>
      <c r="G69" s="13">
        <f t="shared" si="28"/>
        <v>1.8246751051421617E-7</v>
      </c>
      <c r="H69" s="13">
        <f t="shared" si="29"/>
        <v>0</v>
      </c>
      <c r="I69" s="13">
        <f t="shared" si="30"/>
        <v>0.02</v>
      </c>
      <c r="J69" s="13">
        <f t="shared" si="31"/>
        <v>-1.8246751051421585E-7</v>
      </c>
      <c r="K69" s="13">
        <f t="shared" si="32"/>
        <v>0</v>
      </c>
      <c r="L69" s="13">
        <f t="shared" si="33"/>
        <v>-2192.1710820707563</v>
      </c>
      <c r="M69" s="13">
        <f t="shared" si="34"/>
        <v>2192.1710820707526</v>
      </c>
      <c r="N69" s="13">
        <f t="shared" si="35"/>
        <v>0</v>
      </c>
      <c r="O69" s="13">
        <f t="shared" si="36"/>
        <v>0</v>
      </c>
      <c r="P69" s="13">
        <f t="shared" si="37"/>
        <v>-8.1446863987875888E-41</v>
      </c>
      <c r="Q69" s="13">
        <f t="shared" si="38"/>
        <v>8.1446863987875724E-41</v>
      </c>
      <c r="R69" s="13">
        <f t="shared" si="39"/>
        <v>0</v>
      </c>
      <c r="S69" s="13">
        <f t="shared" si="40"/>
        <v>0</v>
      </c>
      <c r="T69" s="13">
        <f t="shared" si="41"/>
        <v>-2.4683645428704486E-7</v>
      </c>
      <c r="U69" s="13">
        <f t="shared" si="42"/>
        <v>0</v>
      </c>
      <c r="V69" s="13">
        <f t="shared" si="43"/>
        <v>2.4683645428704486E-7</v>
      </c>
      <c r="W69" s="13">
        <f t="shared" si="44"/>
        <v>0</v>
      </c>
      <c r="X69" s="53"/>
    </row>
  </sheetData>
  <conditionalFormatting sqref="B11">
    <cfRule type="cellIs" dxfId="17" priority="4" operator="equal">
      <formula>"---"</formula>
    </cfRule>
    <cfRule type="expression" dxfId="16" priority="5">
      <formula>IF(Leiterort_x1&lt;$C$6,TRUE,FALSE)</formula>
    </cfRule>
    <cfRule type="expression" dxfId="15" priority="6">
      <formula>IF(Leiterort_x1&gt;$C$6,TRUE,FALSE)</formula>
    </cfRule>
  </conditionalFormatting>
  <conditionalFormatting sqref="F11">
    <cfRule type="cellIs" dxfId="14" priority="1" operator="equal">
      <formula>"---"</formula>
    </cfRule>
    <cfRule type="expression" dxfId="13" priority="2">
      <formula>IF(Leiterort_x1&lt;$C$6,TRUE,FALSE)</formula>
    </cfRule>
    <cfRule type="expression" dxfId="12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20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12.9834</v>
      </c>
      <c r="C8" s="26">
        <f>'Kraft-Leiter'!U12</f>
        <v>6</v>
      </c>
      <c r="E8" s="4" t="s">
        <v>70</v>
      </c>
      <c r="F8" s="6">
        <f>-Leiterort_x1</f>
        <v>-12.9834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0.1543437638704302</v>
      </c>
      <c r="C10" s="1"/>
      <c r="E10" s="4" t="s">
        <v>9</v>
      </c>
      <c r="F10" s="12">
        <f>ATANH(2*KoorK_a*Leiterort_x2/(Leiterort_x2*Leiterort_x2+Leiterort_y2*Leiterort_y2+KoorK_a*KoorK_a))</f>
        <v>-0.1543437638704302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83.786958160956644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-3.7228192003282125E-2</v>
      </c>
      <c r="U16" s="20">
        <f t="shared" ref="U16:W16" si="0">SUM(U20:U69)</f>
        <v>0</v>
      </c>
      <c r="V16" s="21">
        <f t="shared" si="0"/>
        <v>3.7228192003282125E-2</v>
      </c>
      <c r="W16" s="20">
        <f t="shared" si="0"/>
        <v>0</v>
      </c>
      <c r="X16" s="20">
        <f>SQRT(V16*V16+W16*W16)</f>
        <v>3.7228192003282125E-2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0.85697737251115913</v>
      </c>
      <c r="E20" s="13">
        <f t="shared" ref="E20:E51" si="4">EXP($A20*Leiter_u1)</f>
        <v>1.1668919531326114</v>
      </c>
      <c r="F20" s="13">
        <f t="shared" ref="F20:F51" si="5">-Strom_1/$A20</f>
        <v>-1</v>
      </c>
      <c r="G20" s="13">
        <f t="shared" ref="G20:G51" si="6">Strom_1/$A20*COS($A20*Leiter_v1)/EXP($A20*Leiter_u1)</f>
        <v>0.85697737251115913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-0.85697737251115913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-0.3099145806214525</v>
      </c>
      <c r="M20" s="13">
        <f t="shared" ref="M20:M51" si="12">F20+G20*EXP(2*$A20*Leiter_u1)+I20+J20</f>
        <v>0.3099145806214525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-3.6878105134171967E-2</v>
      </c>
      <c r="Q20" s="13">
        <f t="shared" ref="Q20:Q51" si="16">(M20+P20)*((Perm_mü1-1)/(Perm_mü1+1)*EXP(-2*$A20*Körper_u1))</f>
        <v>3.6878105134171967E-2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-5.7205430055160249E-4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5.7205430055160249E-4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0.73441021699612996</v>
      </c>
      <c r="E21" s="13">
        <f t="shared" si="4"/>
        <v>1.3616368302856408</v>
      </c>
      <c r="F21" s="13">
        <f t="shared" si="5"/>
        <v>-0.5</v>
      </c>
      <c r="G21" s="13">
        <f t="shared" si="6"/>
        <v>0.36720510849806498</v>
      </c>
      <c r="H21" s="13">
        <f t="shared" si="7"/>
        <v>0</v>
      </c>
      <c r="I21" s="13">
        <f t="shared" si="8"/>
        <v>0.5</v>
      </c>
      <c r="J21" s="13">
        <f t="shared" si="9"/>
        <v>-0.36720510849806498</v>
      </c>
      <c r="K21" s="13">
        <f t="shared" si="10"/>
        <v>0</v>
      </c>
      <c r="L21" s="13">
        <f t="shared" si="11"/>
        <v>-0.3136133066447554</v>
      </c>
      <c r="M21" s="13">
        <f t="shared" si="12"/>
        <v>0.3136133066447554</v>
      </c>
      <c r="N21" s="13">
        <f t="shared" si="13"/>
        <v>0</v>
      </c>
      <c r="O21" s="13">
        <f t="shared" si="14"/>
        <v>0</v>
      </c>
      <c r="P21" s="13">
        <f t="shared" si="15"/>
        <v>-5.6297975722942152E-3</v>
      </c>
      <c r="Q21" s="13">
        <f t="shared" si="16"/>
        <v>5.6297975722942144E-3</v>
      </c>
      <c r="R21" s="13">
        <f t="shared" si="17"/>
        <v>0</v>
      </c>
      <c r="S21" s="13">
        <f t="shared" si="18"/>
        <v>0</v>
      </c>
      <c r="T21" s="13">
        <f t="shared" si="19"/>
        <v>-2.0462756110809382E-3</v>
      </c>
      <c r="U21" s="13">
        <f t="shared" si="20"/>
        <v>0</v>
      </c>
      <c r="V21" s="13">
        <f t="shared" si="21"/>
        <v>2.0462756110809382E-3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0.6293729381066937</v>
      </c>
      <c r="E22" s="13">
        <f t="shared" si="4"/>
        <v>1.5888830603493096</v>
      </c>
      <c r="F22" s="13">
        <f t="shared" si="5"/>
        <v>-0.33333333333333331</v>
      </c>
      <c r="G22" s="13">
        <f t="shared" si="6"/>
        <v>0.20979097936889787</v>
      </c>
      <c r="H22" s="13">
        <f t="shared" si="7"/>
        <v>0</v>
      </c>
      <c r="I22" s="13">
        <f t="shared" si="8"/>
        <v>0.33333333333333331</v>
      </c>
      <c r="J22" s="13">
        <f t="shared" si="9"/>
        <v>-0.20979097936889787</v>
      </c>
      <c r="K22" s="13">
        <f t="shared" si="10"/>
        <v>0</v>
      </c>
      <c r="L22" s="13">
        <f t="shared" si="11"/>
        <v>-0.31983670741420533</v>
      </c>
      <c r="M22" s="13">
        <f t="shared" si="12"/>
        <v>0.31983670741420533</v>
      </c>
      <c r="N22" s="13">
        <f t="shared" si="13"/>
        <v>0</v>
      </c>
      <c r="O22" s="13">
        <f t="shared" si="14"/>
        <v>0</v>
      </c>
      <c r="P22" s="13">
        <f t="shared" si="15"/>
        <v>-7.8929242417719123E-4</v>
      </c>
      <c r="Q22" s="13">
        <f t="shared" si="16"/>
        <v>7.8929242417719112E-4</v>
      </c>
      <c r="R22" s="13">
        <f t="shared" si="17"/>
        <v>0</v>
      </c>
      <c r="S22" s="13">
        <f t="shared" si="18"/>
        <v>0</v>
      </c>
      <c r="T22" s="13">
        <f t="shared" si="19"/>
        <v>-2.7213075868469682E-3</v>
      </c>
      <c r="U22" s="13">
        <f t="shared" si="20"/>
        <v>0</v>
      </c>
      <c r="V22" s="13">
        <f t="shared" si="21"/>
        <v>2.7213075868469682E-3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0.53935836682830274</v>
      </c>
      <c r="E23" s="13">
        <f t="shared" si="4"/>
        <v>1.8540548575903268</v>
      </c>
      <c r="F23" s="13">
        <f t="shared" si="5"/>
        <v>-0.25</v>
      </c>
      <c r="G23" s="13">
        <f t="shared" si="6"/>
        <v>0.13483959170707568</v>
      </c>
      <c r="H23" s="13">
        <f t="shared" si="7"/>
        <v>0</v>
      </c>
      <c r="I23" s="13">
        <f t="shared" si="8"/>
        <v>0.25</v>
      </c>
      <c r="J23" s="13">
        <f t="shared" si="9"/>
        <v>-0.13483959170707568</v>
      </c>
      <c r="K23" s="13">
        <f t="shared" si="10"/>
        <v>0</v>
      </c>
      <c r="L23" s="13">
        <f t="shared" si="11"/>
        <v>-0.328674122690506</v>
      </c>
      <c r="M23" s="13">
        <f t="shared" si="12"/>
        <v>0.328674122690506</v>
      </c>
      <c r="N23" s="13">
        <f t="shared" si="13"/>
        <v>0</v>
      </c>
      <c r="O23" s="13">
        <f t="shared" si="14"/>
        <v>0</v>
      </c>
      <c r="P23" s="13">
        <f t="shared" si="15"/>
        <v>-1.1000697482141583E-4</v>
      </c>
      <c r="Q23" s="13">
        <f t="shared" si="16"/>
        <v>1.100069748214158E-4</v>
      </c>
      <c r="R23" s="13">
        <f t="shared" si="17"/>
        <v>0</v>
      </c>
      <c r="S23" s="13">
        <f t="shared" si="18"/>
        <v>0</v>
      </c>
      <c r="T23" s="13">
        <f t="shared" si="19"/>
        <v>-2.952699988130475E-3</v>
      </c>
      <c r="U23" s="13">
        <f t="shared" si="20"/>
        <v>0</v>
      </c>
      <c r="V23" s="13">
        <f t="shared" si="21"/>
        <v>2.952699988130475E-3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0.46221791604642876</v>
      </c>
      <c r="E24" s="13">
        <f t="shared" si="4"/>
        <v>2.1634816939885821</v>
      </c>
      <c r="F24" s="13">
        <f t="shared" si="5"/>
        <v>-0.2</v>
      </c>
      <c r="G24" s="13">
        <f t="shared" si="6"/>
        <v>9.2443583209285765E-2</v>
      </c>
      <c r="H24" s="13">
        <f t="shared" si="7"/>
        <v>0</v>
      </c>
      <c r="I24" s="13">
        <f t="shared" si="8"/>
        <v>0.2</v>
      </c>
      <c r="J24" s="13">
        <f t="shared" si="9"/>
        <v>-9.2443583209285765E-2</v>
      </c>
      <c r="K24" s="13">
        <f t="shared" si="10"/>
        <v>0</v>
      </c>
      <c r="L24" s="13">
        <f t="shared" si="11"/>
        <v>-0.34025275558843071</v>
      </c>
      <c r="M24" s="13">
        <f t="shared" si="12"/>
        <v>0.34025275558843071</v>
      </c>
      <c r="N24" s="13">
        <f t="shared" si="13"/>
        <v>0</v>
      </c>
      <c r="O24" s="13">
        <f t="shared" si="14"/>
        <v>0</v>
      </c>
      <c r="P24" s="13">
        <f t="shared" si="15"/>
        <v>-1.5416985076106734E-5</v>
      </c>
      <c r="Q24" s="13">
        <f t="shared" si="16"/>
        <v>1.5416985076106727E-5</v>
      </c>
      <c r="R24" s="13">
        <f t="shared" si="17"/>
        <v>0</v>
      </c>
      <c r="S24" s="13">
        <f t="shared" si="18"/>
        <v>0</v>
      </c>
      <c r="T24" s="13">
        <f t="shared" si="19"/>
        <v>-2.9643051582859642E-3</v>
      </c>
      <c r="U24" s="13">
        <f t="shared" si="20"/>
        <v>0</v>
      </c>
      <c r="V24" s="13">
        <f t="shared" si="21"/>
        <v>2.9643051582859642E-3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0.39611029522105207</v>
      </c>
      <c r="E25" s="13">
        <f t="shared" si="4"/>
        <v>2.5245493794649878</v>
      </c>
      <c r="F25" s="13">
        <f t="shared" si="5"/>
        <v>-0.16666666666666666</v>
      </c>
      <c r="G25" s="13">
        <f t="shared" si="6"/>
        <v>6.6018382536842002E-2</v>
      </c>
      <c r="H25" s="13">
        <f t="shared" si="7"/>
        <v>0</v>
      </c>
      <c r="I25" s="13">
        <f t="shared" si="8"/>
        <v>0.16666666666666666</v>
      </c>
      <c r="J25" s="13">
        <f t="shared" si="9"/>
        <v>-6.6018382536842002E-2</v>
      </c>
      <c r="K25" s="13">
        <f t="shared" si="10"/>
        <v>0</v>
      </c>
      <c r="L25" s="13">
        <f t="shared" si="11"/>
        <v>-0.35473984737398923</v>
      </c>
      <c r="M25" s="13">
        <f t="shared" si="12"/>
        <v>0.35473984737398923</v>
      </c>
      <c r="N25" s="13">
        <f t="shared" si="13"/>
        <v>0</v>
      </c>
      <c r="O25" s="13">
        <f t="shared" si="14"/>
        <v>0</v>
      </c>
      <c r="P25" s="13">
        <f t="shared" si="15"/>
        <v>-2.1754152996041497E-6</v>
      </c>
      <c r="Q25" s="13">
        <f t="shared" si="16"/>
        <v>2.1754152996041497E-6</v>
      </c>
      <c r="R25" s="13">
        <f t="shared" si="17"/>
        <v>0</v>
      </c>
      <c r="S25" s="13">
        <f t="shared" si="18"/>
        <v>0</v>
      </c>
      <c r="T25" s="13">
        <f t="shared" si="19"/>
        <v>-2.8544872925813447E-3</v>
      </c>
      <c r="U25" s="13">
        <f t="shared" si="20"/>
        <v>0</v>
      </c>
      <c r="V25" s="13">
        <f t="shared" si="21"/>
        <v>2.8544872925813447E-3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0.33945756002315669</v>
      </c>
      <c r="E26" s="13">
        <f t="shared" si="4"/>
        <v>2.9458763561836219</v>
      </c>
      <c r="F26" s="13">
        <f t="shared" si="5"/>
        <v>-0.14285714285714285</v>
      </c>
      <c r="G26" s="13">
        <f t="shared" si="6"/>
        <v>4.849393714616524E-2</v>
      </c>
      <c r="H26" s="13">
        <f t="shared" si="7"/>
        <v>0</v>
      </c>
      <c r="I26" s="13">
        <f t="shared" si="8"/>
        <v>0.14285714285714285</v>
      </c>
      <c r="J26" s="13">
        <f t="shared" si="9"/>
        <v>-4.849393714616524E-2</v>
      </c>
      <c r="K26" s="13">
        <f t="shared" si="10"/>
        <v>0</v>
      </c>
      <c r="L26" s="13">
        <f t="shared" si="11"/>
        <v>-0.37234554230863787</v>
      </c>
      <c r="M26" s="13">
        <f t="shared" si="12"/>
        <v>0.37234554230863787</v>
      </c>
      <c r="N26" s="13">
        <f t="shared" si="13"/>
        <v>0</v>
      </c>
      <c r="O26" s="13">
        <f t="shared" si="14"/>
        <v>0</v>
      </c>
      <c r="P26" s="13">
        <f t="shared" si="15"/>
        <v>-3.0902815789607456E-7</v>
      </c>
      <c r="Q26" s="13">
        <f t="shared" si="16"/>
        <v>3.0902815789607451E-7</v>
      </c>
      <c r="R26" s="13">
        <f t="shared" si="17"/>
        <v>0</v>
      </c>
      <c r="S26" s="13">
        <f t="shared" si="18"/>
        <v>0</v>
      </c>
      <c r="T26" s="13">
        <f t="shared" si="19"/>
        <v>-2.6760610847183929E-3</v>
      </c>
      <c r="U26" s="13">
        <f t="shared" si="20"/>
        <v>0</v>
      </c>
      <c r="V26" s="13">
        <f t="shared" si="21"/>
        <v>2.6760610847183929E-3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0.2909074478676939</v>
      </c>
      <c r="E27" s="13">
        <f t="shared" si="4"/>
        <v>3.4375194149542869</v>
      </c>
      <c r="F27" s="13">
        <f t="shared" si="5"/>
        <v>-0.125</v>
      </c>
      <c r="G27" s="13">
        <f t="shared" si="6"/>
        <v>3.6363430983461745E-2</v>
      </c>
      <c r="H27" s="13">
        <f t="shared" si="7"/>
        <v>0</v>
      </c>
      <c r="I27" s="13">
        <f t="shared" si="8"/>
        <v>0.125</v>
      </c>
      <c r="J27" s="13">
        <f t="shared" si="9"/>
        <v>-3.6363430983461745E-2</v>
      </c>
      <c r="K27" s="13">
        <f t="shared" si="10"/>
        <v>0</v>
      </c>
      <c r="L27" s="13">
        <f t="shared" si="11"/>
        <v>-0.39332649588582419</v>
      </c>
      <c r="M27" s="13">
        <f t="shared" si="12"/>
        <v>0.39332649588582419</v>
      </c>
      <c r="N27" s="13">
        <f t="shared" si="13"/>
        <v>0</v>
      </c>
      <c r="O27" s="13">
        <f t="shared" si="14"/>
        <v>0</v>
      </c>
      <c r="P27" s="13">
        <f t="shared" si="15"/>
        <v>-4.4179703463096388E-8</v>
      </c>
      <c r="Q27" s="13">
        <f t="shared" si="16"/>
        <v>4.4179703463096388E-8</v>
      </c>
      <c r="R27" s="13">
        <f t="shared" si="17"/>
        <v>0</v>
      </c>
      <c r="S27" s="13">
        <f t="shared" si="18"/>
        <v>0</v>
      </c>
      <c r="T27" s="13">
        <f t="shared" si="19"/>
        <v>-2.4619462432349764E-3</v>
      </c>
      <c r="U27" s="13">
        <f t="shared" si="20"/>
        <v>0</v>
      </c>
      <c r="V27" s="13">
        <f t="shared" si="21"/>
        <v>2.4619462432349764E-3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0.24930110031758335</v>
      </c>
      <c r="E28" s="13">
        <f t="shared" si="4"/>
        <v>4.0112137440472795</v>
      </c>
      <c r="F28" s="13">
        <f t="shared" si="5"/>
        <v>-0.1111111111111111</v>
      </c>
      <c r="G28" s="13">
        <f t="shared" si="6"/>
        <v>2.7700122257509261E-2</v>
      </c>
      <c r="H28" s="13">
        <f t="shared" si="7"/>
        <v>0</v>
      </c>
      <c r="I28" s="13">
        <f t="shared" si="8"/>
        <v>0.1111111111111111</v>
      </c>
      <c r="J28" s="13">
        <f t="shared" si="9"/>
        <v>-2.7700122257509261E-2</v>
      </c>
      <c r="K28" s="13">
        <f t="shared" si="10"/>
        <v>0</v>
      </c>
      <c r="L28" s="13">
        <f t="shared" si="11"/>
        <v>-0.41799029374774399</v>
      </c>
      <c r="M28" s="13">
        <f t="shared" si="12"/>
        <v>0.41799029374774399</v>
      </c>
      <c r="N28" s="13">
        <f t="shared" si="13"/>
        <v>0</v>
      </c>
      <c r="O28" s="13">
        <f t="shared" si="14"/>
        <v>0</v>
      </c>
      <c r="P28" s="13">
        <f t="shared" si="15"/>
        <v>-6.3540879284927888E-9</v>
      </c>
      <c r="Q28" s="13">
        <f t="shared" si="16"/>
        <v>6.3540879284927897E-9</v>
      </c>
      <c r="R28" s="13">
        <f t="shared" si="17"/>
        <v>0</v>
      </c>
      <c r="S28" s="13">
        <f t="shared" si="18"/>
        <v>0</v>
      </c>
      <c r="T28" s="13">
        <f t="shared" si="19"/>
        <v>-2.2336390073182163E-3</v>
      </c>
      <c r="U28" s="13">
        <f t="shared" si="20"/>
        <v>0</v>
      </c>
      <c r="V28" s="13">
        <f t="shared" si="21"/>
        <v>2.2336390073182163E-3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0.21364540191430348</v>
      </c>
      <c r="E29" s="13">
        <f t="shared" si="4"/>
        <v>4.6806530402237048</v>
      </c>
      <c r="F29" s="13">
        <f t="shared" si="5"/>
        <v>-0.1</v>
      </c>
      <c r="G29" s="13">
        <f t="shared" si="6"/>
        <v>2.1364540191430352E-2</v>
      </c>
      <c r="H29" s="13">
        <f t="shared" si="7"/>
        <v>0</v>
      </c>
      <c r="I29" s="13">
        <f t="shared" si="8"/>
        <v>0.1</v>
      </c>
      <c r="J29" s="13">
        <f t="shared" si="9"/>
        <v>-2.1364540191430352E-2</v>
      </c>
      <c r="K29" s="13">
        <f t="shared" si="10"/>
        <v>0</v>
      </c>
      <c r="L29" s="13">
        <f t="shared" si="11"/>
        <v>-0.44670076383094021</v>
      </c>
      <c r="M29" s="13">
        <f t="shared" si="12"/>
        <v>0.44670076383094021</v>
      </c>
      <c r="N29" s="13">
        <f t="shared" si="13"/>
        <v>0</v>
      </c>
      <c r="O29" s="13">
        <f t="shared" si="14"/>
        <v>0</v>
      </c>
      <c r="P29" s="13">
        <f t="shared" si="15"/>
        <v>-9.1901185082455678E-10</v>
      </c>
      <c r="Q29" s="13">
        <f t="shared" si="16"/>
        <v>9.1901185082455657E-10</v>
      </c>
      <c r="R29" s="13">
        <f t="shared" si="17"/>
        <v>0</v>
      </c>
      <c r="S29" s="13">
        <f t="shared" si="18"/>
        <v>0</v>
      </c>
      <c r="T29" s="13">
        <f t="shared" si="19"/>
        <v>-2.0050972473933566E-3</v>
      </c>
      <c r="U29" s="13">
        <f t="shared" si="20"/>
        <v>0</v>
      </c>
      <c r="V29" s="13">
        <f t="shared" si="21"/>
        <v>2.0050972473933566E-3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0.18308927518161033</v>
      </c>
      <c r="E30" s="13">
        <f t="shared" si="4"/>
        <v>5.4618163680427365</v>
      </c>
      <c r="F30" s="13">
        <f t="shared" si="5"/>
        <v>-9.0909090909090912E-2</v>
      </c>
      <c r="G30" s="13">
        <f t="shared" si="6"/>
        <v>1.6644479561964576E-2</v>
      </c>
      <c r="H30" s="13">
        <f t="shared" si="7"/>
        <v>0</v>
      </c>
      <c r="I30" s="13">
        <f t="shared" si="8"/>
        <v>9.0909090909090912E-2</v>
      </c>
      <c r="J30" s="13">
        <f t="shared" si="9"/>
        <v>-1.6644479561964576E-2</v>
      </c>
      <c r="K30" s="13">
        <f t="shared" si="10"/>
        <v>0</v>
      </c>
      <c r="L30" s="13">
        <f t="shared" si="11"/>
        <v>-0.47988428116919324</v>
      </c>
      <c r="M30" s="13">
        <f t="shared" si="12"/>
        <v>0.47988428116919324</v>
      </c>
      <c r="N30" s="13">
        <f t="shared" si="13"/>
        <v>0</v>
      </c>
      <c r="O30" s="13">
        <f t="shared" si="14"/>
        <v>0</v>
      </c>
      <c r="P30" s="13">
        <f t="shared" si="15"/>
        <v>-1.3361595795641281E-10</v>
      </c>
      <c r="Q30" s="13">
        <f t="shared" si="16"/>
        <v>1.3361595795641281E-10</v>
      </c>
      <c r="R30" s="13">
        <f t="shared" si="17"/>
        <v>0</v>
      </c>
      <c r="S30" s="13">
        <f t="shared" si="18"/>
        <v>0</v>
      </c>
      <c r="T30" s="13">
        <f t="shared" si="19"/>
        <v>-1.7850938556692316E-3</v>
      </c>
      <c r="U30" s="13">
        <f t="shared" si="20"/>
        <v>0</v>
      </c>
      <c r="V30" s="13">
        <f t="shared" si="21"/>
        <v>1.7850938556692316E-3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0.15690336598010901</v>
      </c>
      <c r="E31" s="13">
        <f t="shared" si="4"/>
        <v>6.3733495693570541</v>
      </c>
      <c r="F31" s="13">
        <f t="shared" si="5"/>
        <v>-8.3333333333333329E-2</v>
      </c>
      <c r="G31" s="13">
        <f t="shared" si="6"/>
        <v>1.3075280498342416E-2</v>
      </c>
      <c r="H31" s="13">
        <f t="shared" si="7"/>
        <v>0</v>
      </c>
      <c r="I31" s="13">
        <f t="shared" si="8"/>
        <v>8.3333333333333329E-2</v>
      </c>
      <c r="J31" s="13">
        <f t="shared" si="9"/>
        <v>-1.3075280498342416E-2</v>
      </c>
      <c r="K31" s="13">
        <f t="shared" si="10"/>
        <v>0</v>
      </c>
      <c r="L31" s="13">
        <f t="shared" si="11"/>
        <v>-0.51803718361474538</v>
      </c>
      <c r="M31" s="13">
        <f t="shared" si="12"/>
        <v>0.51803718361474538</v>
      </c>
      <c r="N31" s="13">
        <f t="shared" si="13"/>
        <v>0</v>
      </c>
      <c r="O31" s="13">
        <f t="shared" si="14"/>
        <v>0</v>
      </c>
      <c r="P31" s="13">
        <f t="shared" si="15"/>
        <v>-1.9520913020564946E-11</v>
      </c>
      <c r="Q31" s="13">
        <f t="shared" si="16"/>
        <v>1.9520913020564946E-11</v>
      </c>
      <c r="R31" s="13">
        <f t="shared" si="17"/>
        <v>0</v>
      </c>
      <c r="S31" s="13">
        <f t="shared" si="18"/>
        <v>0</v>
      </c>
      <c r="T31" s="13">
        <f t="shared" si="19"/>
        <v>-1.5788220636961312E-3</v>
      </c>
      <c r="U31" s="13">
        <f t="shared" si="20"/>
        <v>0</v>
      </c>
      <c r="V31" s="13">
        <f t="shared" si="21"/>
        <v>1.5788220636961312E-3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0.13446263431579061</v>
      </c>
      <c r="E32" s="13">
        <f t="shared" si="4"/>
        <v>7.4370103269839412</v>
      </c>
      <c r="F32" s="13">
        <f t="shared" si="5"/>
        <v>-7.6923076923076927E-2</v>
      </c>
      <c r="G32" s="13">
        <f t="shared" si="6"/>
        <v>1.0343279562753124E-2</v>
      </c>
      <c r="H32" s="13">
        <f t="shared" si="7"/>
        <v>0</v>
      </c>
      <c r="I32" s="13">
        <f t="shared" si="8"/>
        <v>7.6923076923076927E-2</v>
      </c>
      <c r="J32" s="13">
        <f t="shared" si="9"/>
        <v>-1.0343279562753124E-2</v>
      </c>
      <c r="K32" s="13">
        <f t="shared" si="10"/>
        <v>0</v>
      </c>
      <c r="L32" s="13">
        <f t="shared" si="11"/>
        <v>-0.56173443789754995</v>
      </c>
      <c r="M32" s="13">
        <f t="shared" si="12"/>
        <v>0.56173443789754995</v>
      </c>
      <c r="N32" s="13">
        <f t="shared" si="13"/>
        <v>0</v>
      </c>
      <c r="O32" s="13">
        <f t="shared" si="14"/>
        <v>0</v>
      </c>
      <c r="P32" s="13">
        <f t="shared" si="15"/>
        <v>-2.8647559499930272E-12</v>
      </c>
      <c r="Q32" s="13">
        <f t="shared" si="16"/>
        <v>2.8647559499930268E-12</v>
      </c>
      <c r="R32" s="13">
        <f t="shared" si="17"/>
        <v>0</v>
      </c>
      <c r="S32" s="13">
        <f t="shared" si="18"/>
        <v>0</v>
      </c>
      <c r="T32" s="13">
        <f t="shared" si="19"/>
        <v>-1.3890280368347996E-3</v>
      </c>
      <c r="U32" s="13">
        <f t="shared" si="20"/>
        <v>0</v>
      </c>
      <c r="V32" s="13">
        <f t="shared" si="21"/>
        <v>1.3890280368347996E-3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0.11523143505687504</v>
      </c>
      <c r="E33" s="13">
        <f t="shared" si="4"/>
        <v>8.6781875059216933</v>
      </c>
      <c r="F33" s="13">
        <f t="shared" si="5"/>
        <v>-7.1428571428571425E-2</v>
      </c>
      <c r="G33" s="13">
        <f t="shared" si="6"/>
        <v>8.2308167897767875E-3</v>
      </c>
      <c r="H33" s="13">
        <f t="shared" si="7"/>
        <v>0</v>
      </c>
      <c r="I33" s="13">
        <f t="shared" si="8"/>
        <v>7.1428571428571425E-2</v>
      </c>
      <c r="J33" s="13">
        <f t="shared" si="9"/>
        <v>-8.2308167897767875E-3</v>
      </c>
      <c r="K33" s="13">
        <f t="shared" si="10"/>
        <v>0</v>
      </c>
      <c r="L33" s="13">
        <f t="shared" si="11"/>
        <v>-0.61163971934748707</v>
      </c>
      <c r="M33" s="13">
        <f t="shared" si="12"/>
        <v>0.61163971934748707</v>
      </c>
      <c r="N33" s="13">
        <f t="shared" si="13"/>
        <v>0</v>
      </c>
      <c r="O33" s="13">
        <f t="shared" si="14"/>
        <v>0</v>
      </c>
      <c r="P33" s="13">
        <f t="shared" si="15"/>
        <v>-4.2215277495899267E-13</v>
      </c>
      <c r="Q33" s="13">
        <f t="shared" si="16"/>
        <v>4.2215277495899267E-13</v>
      </c>
      <c r="R33" s="13">
        <f t="shared" si="17"/>
        <v>0</v>
      </c>
      <c r="S33" s="13">
        <f t="shared" si="18"/>
        <v>0</v>
      </c>
      <c r="T33" s="13">
        <f t="shared" si="19"/>
        <v>-1.2168140915652242E-3</v>
      </c>
      <c r="U33" s="13">
        <f t="shared" si="20"/>
        <v>0</v>
      </c>
      <c r="V33" s="13">
        <f t="shared" si="21"/>
        <v>1.2168140915652242E-3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9.8750732445731057E-2</v>
      </c>
      <c r="E34" s="13">
        <f t="shared" si="4"/>
        <v>10.126507168435989</v>
      </c>
      <c r="F34" s="13">
        <f t="shared" si="5"/>
        <v>-6.6666666666666666E-2</v>
      </c>
      <c r="G34" s="13">
        <f t="shared" si="6"/>
        <v>6.5833821630487373E-3</v>
      </c>
      <c r="H34" s="13">
        <f t="shared" si="7"/>
        <v>0</v>
      </c>
      <c r="I34" s="13">
        <f t="shared" si="8"/>
        <v>6.6666666666666666E-2</v>
      </c>
      <c r="J34" s="13">
        <f t="shared" si="9"/>
        <v>-6.5833821630487373E-3</v>
      </c>
      <c r="K34" s="13">
        <f t="shared" si="10"/>
        <v>0</v>
      </c>
      <c r="L34" s="13">
        <f t="shared" si="11"/>
        <v>-0.66851709573268381</v>
      </c>
      <c r="M34" s="13">
        <f t="shared" si="12"/>
        <v>0.66851709573268381</v>
      </c>
      <c r="N34" s="13">
        <f t="shared" si="13"/>
        <v>0</v>
      </c>
      <c r="O34" s="13">
        <f t="shared" si="14"/>
        <v>0</v>
      </c>
      <c r="P34" s="13">
        <f t="shared" si="15"/>
        <v>-6.2445891976098508E-14</v>
      </c>
      <c r="Q34" s="13">
        <f t="shared" si="16"/>
        <v>6.2445891976098495E-14</v>
      </c>
      <c r="R34" s="13">
        <f t="shared" si="17"/>
        <v>0</v>
      </c>
      <c r="S34" s="13">
        <f t="shared" si="18"/>
        <v>0</v>
      </c>
      <c r="T34" s="13">
        <f t="shared" si="19"/>
        <v>-1.0622061861538842E-3</v>
      </c>
      <c r="U34" s="13">
        <f t="shared" si="20"/>
        <v>0</v>
      </c>
      <c r="V34" s="13">
        <f t="shared" si="21"/>
        <v>1.0622061861538842E-3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8.4627143224895063E-2</v>
      </c>
      <c r="E35" s="13">
        <f t="shared" si="4"/>
        <v>11.816539728187664</v>
      </c>
      <c r="F35" s="13">
        <f t="shared" si="5"/>
        <v>-6.25E-2</v>
      </c>
      <c r="G35" s="13">
        <f t="shared" si="6"/>
        <v>5.2891964515559414E-3</v>
      </c>
      <c r="H35" s="13">
        <f t="shared" si="7"/>
        <v>0</v>
      </c>
      <c r="I35" s="13">
        <f t="shared" si="8"/>
        <v>6.25E-2</v>
      </c>
      <c r="J35" s="13">
        <f t="shared" si="9"/>
        <v>-5.2891964515559414E-3</v>
      </c>
      <c r="K35" s="13">
        <f t="shared" si="10"/>
        <v>0</v>
      </c>
      <c r="L35" s="13">
        <f t="shared" si="11"/>
        <v>-0.73324453656017308</v>
      </c>
      <c r="M35" s="13">
        <f t="shared" si="12"/>
        <v>0.73324453656017308</v>
      </c>
      <c r="N35" s="13">
        <f t="shared" si="13"/>
        <v>0</v>
      </c>
      <c r="O35" s="13">
        <f t="shared" si="14"/>
        <v>0</v>
      </c>
      <c r="P35" s="13">
        <f t="shared" si="15"/>
        <v>-9.2695271112041389E-15</v>
      </c>
      <c r="Q35" s="13">
        <f t="shared" si="16"/>
        <v>9.2695271112041373E-15</v>
      </c>
      <c r="R35" s="13">
        <f t="shared" si="17"/>
        <v>0</v>
      </c>
      <c r="S35" s="13">
        <f t="shared" si="18"/>
        <v>0</v>
      </c>
      <c r="T35" s="13">
        <f t="shared" si="19"/>
        <v>-9.2455188197559696E-4</v>
      </c>
      <c r="U35" s="13">
        <f t="shared" si="20"/>
        <v>0</v>
      </c>
      <c r="V35" s="13">
        <f t="shared" si="21"/>
        <v>9.2455188197559696E-4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7.2523546843996103E-2</v>
      </c>
      <c r="E36" s="13">
        <f t="shared" si="4"/>
        <v>13.788625122694004</v>
      </c>
      <c r="F36" s="13">
        <f t="shared" si="5"/>
        <v>-5.8823529411764705E-2</v>
      </c>
      <c r="G36" s="13">
        <f t="shared" si="6"/>
        <v>4.2660909908232994E-3</v>
      </c>
      <c r="H36" s="13">
        <f t="shared" si="7"/>
        <v>0</v>
      </c>
      <c r="I36" s="13">
        <f t="shared" si="8"/>
        <v>5.8823529411764705E-2</v>
      </c>
      <c r="J36" s="13">
        <f t="shared" si="9"/>
        <v>-4.2660909908232994E-3</v>
      </c>
      <c r="K36" s="13">
        <f t="shared" si="10"/>
        <v>0</v>
      </c>
      <c r="L36" s="13">
        <f t="shared" si="11"/>
        <v>-0.80682950446176516</v>
      </c>
      <c r="M36" s="13">
        <f t="shared" si="12"/>
        <v>0.80682950446176516</v>
      </c>
      <c r="N36" s="13">
        <f t="shared" si="13"/>
        <v>0</v>
      </c>
      <c r="O36" s="13">
        <f t="shared" si="14"/>
        <v>0</v>
      </c>
      <c r="P36" s="13">
        <f t="shared" si="15"/>
        <v>-1.3804093815589787E-15</v>
      </c>
      <c r="Q36" s="13">
        <f t="shared" si="16"/>
        <v>1.3804093815589787E-15</v>
      </c>
      <c r="R36" s="13">
        <f t="shared" si="17"/>
        <v>0</v>
      </c>
      <c r="S36" s="13">
        <f t="shared" si="18"/>
        <v>0</v>
      </c>
      <c r="T36" s="13">
        <f t="shared" si="19"/>
        <v>-8.0279656253449472E-4</v>
      </c>
      <c r="U36" s="13">
        <f t="shared" si="20"/>
        <v>0</v>
      </c>
      <c r="V36" s="13">
        <f t="shared" si="21"/>
        <v>8.0279656253449472E-4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6.2151038619557758E-2</v>
      </c>
      <c r="E37" s="13">
        <f t="shared" si="4"/>
        <v>16.089835700433795</v>
      </c>
      <c r="F37" s="13">
        <f t="shared" si="5"/>
        <v>-5.5555555555555552E-2</v>
      </c>
      <c r="G37" s="13">
        <f t="shared" si="6"/>
        <v>3.4528354788643197E-3</v>
      </c>
      <c r="H37" s="13">
        <f t="shared" si="7"/>
        <v>0</v>
      </c>
      <c r="I37" s="13">
        <f t="shared" si="8"/>
        <v>5.5555555555555552E-2</v>
      </c>
      <c r="J37" s="13">
        <f t="shared" si="9"/>
        <v>-3.4528354788643197E-3</v>
      </c>
      <c r="K37" s="13">
        <f t="shared" si="10"/>
        <v>0</v>
      </c>
      <c r="L37" s="13">
        <f t="shared" si="11"/>
        <v>-0.89042692565634651</v>
      </c>
      <c r="M37" s="13">
        <f t="shared" si="12"/>
        <v>0.89042692565634651</v>
      </c>
      <c r="N37" s="13">
        <f t="shared" si="13"/>
        <v>0</v>
      </c>
      <c r="O37" s="13">
        <f t="shared" si="14"/>
        <v>0</v>
      </c>
      <c r="P37" s="13">
        <f t="shared" si="15"/>
        <v>-2.061777532312175E-16</v>
      </c>
      <c r="Q37" s="13">
        <f t="shared" si="16"/>
        <v>2.0617775323121747E-16</v>
      </c>
      <c r="R37" s="13">
        <f t="shared" si="17"/>
        <v>0</v>
      </c>
      <c r="S37" s="13">
        <f t="shared" si="18"/>
        <v>0</v>
      </c>
      <c r="T37" s="13">
        <f t="shared" si="19"/>
        <v>-6.9567255211765698E-4</v>
      </c>
      <c r="U37" s="13">
        <f t="shared" si="20"/>
        <v>0</v>
      </c>
      <c r="V37" s="13">
        <f t="shared" si="21"/>
        <v>6.9567255211765698E-4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5.3262033775028174E-2</v>
      </c>
      <c r="E38" s="13">
        <f t="shared" si="4"/>
        <v>18.775099806062016</v>
      </c>
      <c r="F38" s="13">
        <f t="shared" si="5"/>
        <v>-5.2631578947368418E-2</v>
      </c>
      <c r="G38" s="13">
        <f t="shared" si="6"/>
        <v>2.8032649355277982E-3</v>
      </c>
      <c r="H38" s="13">
        <f t="shared" si="7"/>
        <v>0</v>
      </c>
      <c r="I38" s="13">
        <f t="shared" si="8"/>
        <v>5.2631578947368418E-2</v>
      </c>
      <c r="J38" s="13">
        <f t="shared" si="9"/>
        <v>-2.8032649355277982E-3</v>
      </c>
      <c r="K38" s="13">
        <f t="shared" si="10"/>
        <v>0</v>
      </c>
      <c r="L38" s="13">
        <f t="shared" si="11"/>
        <v>-0.98535988275194653</v>
      </c>
      <c r="M38" s="13">
        <f t="shared" si="12"/>
        <v>0.98535988275194653</v>
      </c>
      <c r="N38" s="13">
        <f t="shared" si="13"/>
        <v>0</v>
      </c>
      <c r="O38" s="13">
        <f t="shared" si="14"/>
        <v>0</v>
      </c>
      <c r="P38" s="13">
        <f t="shared" si="15"/>
        <v>-3.0878470681889345E-17</v>
      </c>
      <c r="Q38" s="13">
        <f t="shared" si="16"/>
        <v>3.0878470681889345E-17</v>
      </c>
      <c r="R38" s="13">
        <f t="shared" si="17"/>
        <v>0</v>
      </c>
      <c r="S38" s="13">
        <f t="shared" si="18"/>
        <v>0</v>
      </c>
      <c r="T38" s="13">
        <f t="shared" si="19"/>
        <v>-6.0182623453517608E-4</v>
      </c>
      <c r="U38" s="13">
        <f t="shared" si="20"/>
        <v>0</v>
      </c>
      <c r="V38" s="13">
        <f t="shared" si="21"/>
        <v>6.0182623453517608E-4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4.5644357759124274E-2</v>
      </c>
      <c r="E39" s="13">
        <f t="shared" si="4"/>
        <v>21.908512882955414</v>
      </c>
      <c r="F39" s="13">
        <f t="shared" si="5"/>
        <v>-0.05</v>
      </c>
      <c r="G39" s="13">
        <f t="shared" si="6"/>
        <v>2.2822178879562138E-3</v>
      </c>
      <c r="H39" s="13">
        <f t="shared" si="7"/>
        <v>0</v>
      </c>
      <c r="I39" s="13">
        <f t="shared" si="8"/>
        <v>0.05</v>
      </c>
      <c r="J39" s="13">
        <f t="shared" si="9"/>
        <v>-2.2822178879562138E-3</v>
      </c>
      <c r="K39" s="13">
        <f t="shared" si="10"/>
        <v>0</v>
      </c>
      <c r="L39" s="13">
        <f t="shared" si="11"/>
        <v>-1.0931434262598145</v>
      </c>
      <c r="M39" s="13">
        <f t="shared" si="12"/>
        <v>1.0931434262598145</v>
      </c>
      <c r="N39" s="13">
        <f t="shared" si="13"/>
        <v>0</v>
      </c>
      <c r="O39" s="13">
        <f t="shared" si="14"/>
        <v>0</v>
      </c>
      <c r="P39" s="13">
        <f t="shared" si="15"/>
        <v>-4.6361282479002587E-18</v>
      </c>
      <c r="Q39" s="13">
        <f t="shared" si="16"/>
        <v>4.636128247900258E-18</v>
      </c>
      <c r="R39" s="13">
        <f t="shared" si="17"/>
        <v>0</v>
      </c>
      <c r="S39" s="13">
        <f t="shared" si="18"/>
        <v>0</v>
      </c>
      <c r="T39" s="13">
        <f t="shared" si="19"/>
        <v>-5.1990132259244627E-4</v>
      </c>
      <c r="U39" s="13">
        <f t="shared" si="20"/>
        <v>0</v>
      </c>
      <c r="V39" s="13">
        <f t="shared" si="21"/>
        <v>5.1990132259244627E-4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3.9116181782373652E-2</v>
      </c>
      <c r="E40" s="13">
        <f t="shared" si="4"/>
        <v>25.564867388222829</v>
      </c>
      <c r="F40" s="13">
        <f t="shared" si="5"/>
        <v>-4.7619047619047616E-2</v>
      </c>
      <c r="G40" s="13">
        <f t="shared" si="6"/>
        <v>1.8626753229701737E-3</v>
      </c>
      <c r="H40" s="13">
        <f t="shared" si="7"/>
        <v>0</v>
      </c>
      <c r="I40" s="13">
        <f t="shared" si="8"/>
        <v>4.7619047619047616E-2</v>
      </c>
      <c r="J40" s="13">
        <f t="shared" si="9"/>
        <v>-1.8626753229701737E-3</v>
      </c>
      <c r="K40" s="13">
        <f t="shared" si="10"/>
        <v>0</v>
      </c>
      <c r="L40" s="13">
        <f t="shared" si="11"/>
        <v>-1.2155119622114501</v>
      </c>
      <c r="M40" s="13">
        <f t="shared" si="12"/>
        <v>1.2155119622114501</v>
      </c>
      <c r="N40" s="13">
        <f t="shared" si="13"/>
        <v>0</v>
      </c>
      <c r="O40" s="13">
        <f t="shared" si="14"/>
        <v>0</v>
      </c>
      <c r="P40" s="13">
        <f t="shared" si="15"/>
        <v>-6.9767782346523698E-19</v>
      </c>
      <c r="Q40" s="13">
        <f t="shared" si="16"/>
        <v>6.9767782346523688E-19</v>
      </c>
      <c r="R40" s="13">
        <f t="shared" si="17"/>
        <v>0</v>
      </c>
      <c r="S40" s="13">
        <f t="shared" si="18"/>
        <v>0</v>
      </c>
      <c r="T40" s="13">
        <f t="shared" si="19"/>
        <v>-4.4859136708290344E-4</v>
      </c>
      <c r="U40" s="13">
        <f t="shared" si="20"/>
        <v>0</v>
      </c>
      <c r="V40" s="13">
        <f t="shared" si="21"/>
        <v>4.4859136708290344E-4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3.3521682686527436E-2</v>
      </c>
      <c r="E41" s="13">
        <f t="shared" si="4"/>
        <v>29.831438038219545</v>
      </c>
      <c r="F41" s="13">
        <f t="shared" si="5"/>
        <v>-4.5454545454545456E-2</v>
      </c>
      <c r="G41" s="13">
        <f t="shared" si="6"/>
        <v>1.5237128493876106E-3</v>
      </c>
      <c r="H41" s="13">
        <f t="shared" si="7"/>
        <v>0</v>
      </c>
      <c r="I41" s="13">
        <f t="shared" si="8"/>
        <v>4.5454545454545456E-2</v>
      </c>
      <c r="J41" s="13">
        <f t="shared" si="9"/>
        <v>-1.5237128493876106E-3</v>
      </c>
      <c r="K41" s="13">
        <f t="shared" si="10"/>
        <v>0</v>
      </c>
      <c r="L41" s="13">
        <f t="shared" si="11"/>
        <v>-1.3544507434333188</v>
      </c>
      <c r="M41" s="13">
        <f t="shared" si="12"/>
        <v>1.3544507434333188</v>
      </c>
      <c r="N41" s="13">
        <f t="shared" si="13"/>
        <v>0</v>
      </c>
      <c r="O41" s="13">
        <f t="shared" si="14"/>
        <v>0</v>
      </c>
      <c r="P41" s="13">
        <f t="shared" si="15"/>
        <v>-1.0521466698398092E-19</v>
      </c>
      <c r="Q41" s="13">
        <f t="shared" si="16"/>
        <v>1.0521466698398093E-19</v>
      </c>
      <c r="R41" s="13">
        <f t="shared" si="17"/>
        <v>0</v>
      </c>
      <c r="S41" s="13">
        <f t="shared" si="18"/>
        <v>0</v>
      </c>
      <c r="T41" s="13">
        <f t="shared" si="19"/>
        <v>-3.8667091141026842E-4</v>
      </c>
      <c r="U41" s="13">
        <f t="shared" si="20"/>
        <v>0</v>
      </c>
      <c r="V41" s="13">
        <f t="shared" si="21"/>
        <v>3.8667091141026842E-4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2.8727323550853102E-2</v>
      </c>
      <c r="E42" s="13">
        <f t="shared" si="4"/>
        <v>34.810064997172475</v>
      </c>
      <c r="F42" s="13">
        <f t="shared" si="5"/>
        <v>-4.3478260869565216E-2</v>
      </c>
      <c r="G42" s="13">
        <f t="shared" si="6"/>
        <v>1.2490140674283957E-3</v>
      </c>
      <c r="H42" s="13">
        <f t="shared" si="7"/>
        <v>0</v>
      </c>
      <c r="I42" s="13">
        <f t="shared" si="8"/>
        <v>4.3478260869565216E-2</v>
      </c>
      <c r="J42" s="13">
        <f t="shared" si="9"/>
        <v>-1.2490140674283957E-3</v>
      </c>
      <c r="K42" s="13">
        <f t="shared" si="10"/>
        <v>0</v>
      </c>
      <c r="L42" s="13">
        <f t="shared" si="11"/>
        <v>-1.5122320727661576</v>
      </c>
      <c r="M42" s="13">
        <f t="shared" si="12"/>
        <v>1.5122320727661576</v>
      </c>
      <c r="N42" s="13">
        <f t="shared" si="13"/>
        <v>0</v>
      </c>
      <c r="O42" s="13">
        <f t="shared" si="14"/>
        <v>0</v>
      </c>
      <c r="P42" s="13">
        <f t="shared" si="15"/>
        <v>-1.5898234602955698E-20</v>
      </c>
      <c r="Q42" s="13">
        <f t="shared" si="16"/>
        <v>1.5898234602955698E-20</v>
      </c>
      <c r="R42" s="13">
        <f t="shared" si="17"/>
        <v>0</v>
      </c>
      <c r="S42" s="13">
        <f t="shared" si="18"/>
        <v>0</v>
      </c>
      <c r="T42" s="13">
        <f t="shared" si="19"/>
        <v>-3.3301202293150667E-4</v>
      </c>
      <c r="U42" s="13">
        <f t="shared" si="20"/>
        <v>0</v>
      </c>
      <c r="V42" s="13">
        <f t="shared" si="21"/>
        <v>3.3301202293150667E-4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2.4618666255888027E-2</v>
      </c>
      <c r="E43" s="13">
        <f t="shared" si="4"/>
        <v>40.619584733223746</v>
      </c>
      <c r="F43" s="13">
        <f t="shared" si="5"/>
        <v>-4.1666666666666664E-2</v>
      </c>
      <c r="G43" s="13">
        <f t="shared" si="6"/>
        <v>1.0257777606620011E-3</v>
      </c>
      <c r="H43" s="13">
        <f t="shared" si="7"/>
        <v>0</v>
      </c>
      <c r="I43" s="13">
        <f t="shared" si="8"/>
        <v>4.1666666666666664E-2</v>
      </c>
      <c r="J43" s="13">
        <f t="shared" si="9"/>
        <v>-1.0257777606620011E-3</v>
      </c>
      <c r="K43" s="13">
        <f t="shared" si="10"/>
        <v>0</v>
      </c>
      <c r="L43" s="13">
        <f t="shared" si="11"/>
        <v>-1.6914569194569944</v>
      </c>
      <c r="M43" s="13">
        <f t="shared" si="12"/>
        <v>1.6914569194569944</v>
      </c>
      <c r="N43" s="13">
        <f t="shared" si="13"/>
        <v>0</v>
      </c>
      <c r="O43" s="13">
        <f t="shared" si="14"/>
        <v>0</v>
      </c>
      <c r="P43" s="13">
        <f t="shared" si="15"/>
        <v>-2.4066270029379142E-21</v>
      </c>
      <c r="Q43" s="13">
        <f t="shared" si="16"/>
        <v>2.4066270029379145E-21</v>
      </c>
      <c r="R43" s="13">
        <f t="shared" si="17"/>
        <v>0</v>
      </c>
      <c r="S43" s="13">
        <f t="shared" si="18"/>
        <v>0</v>
      </c>
      <c r="T43" s="13">
        <f t="shared" si="19"/>
        <v>-2.8659099285524244E-4</v>
      </c>
      <c r="U43" s="13">
        <f t="shared" si="20"/>
        <v>0</v>
      </c>
      <c r="V43" s="13">
        <f t="shared" si="21"/>
        <v>2.8659099285524244E-4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2.1097639922700053E-2</v>
      </c>
      <c r="E44" s="13">
        <f t="shared" si="4"/>
        <v>47.398666564787078</v>
      </c>
      <c r="F44" s="13">
        <f t="shared" si="5"/>
        <v>-0.04</v>
      </c>
      <c r="G44" s="13">
        <f t="shared" si="6"/>
        <v>8.4390559690800213E-4</v>
      </c>
      <c r="H44" s="13">
        <f t="shared" si="7"/>
        <v>0</v>
      </c>
      <c r="I44" s="13">
        <f t="shared" si="8"/>
        <v>0.04</v>
      </c>
      <c r="J44" s="13">
        <f t="shared" si="9"/>
        <v>-8.4390559690800213E-4</v>
      </c>
      <c r="K44" s="13">
        <f t="shared" si="10"/>
        <v>0</v>
      </c>
      <c r="L44" s="13">
        <f t="shared" si="11"/>
        <v>-1.8951027569945751</v>
      </c>
      <c r="M44" s="13">
        <f t="shared" si="12"/>
        <v>1.8951027569945751</v>
      </c>
      <c r="N44" s="13">
        <f t="shared" si="13"/>
        <v>0</v>
      </c>
      <c r="O44" s="13">
        <f t="shared" si="14"/>
        <v>0</v>
      </c>
      <c r="P44" s="13">
        <f t="shared" si="15"/>
        <v>-3.6492027655812724E-22</v>
      </c>
      <c r="Q44" s="13">
        <f t="shared" si="16"/>
        <v>3.6492027655812719E-22</v>
      </c>
      <c r="R44" s="13">
        <f t="shared" si="17"/>
        <v>0</v>
      </c>
      <c r="S44" s="13">
        <f t="shared" si="18"/>
        <v>0</v>
      </c>
      <c r="T44" s="13">
        <f t="shared" si="19"/>
        <v>-2.4648859399714894E-4</v>
      </c>
      <c r="U44" s="13">
        <f t="shared" si="20"/>
        <v>0</v>
      </c>
      <c r="V44" s="13">
        <f t="shared" si="21"/>
        <v>2.4648859399714894E-4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1.8080200027142029E-2</v>
      </c>
      <c r="E45" s="13">
        <f t="shared" si="4"/>
        <v>55.309122603665784</v>
      </c>
      <c r="F45" s="13">
        <f t="shared" si="5"/>
        <v>-3.8461538461538464E-2</v>
      </c>
      <c r="G45" s="13">
        <f t="shared" si="6"/>
        <v>6.9539230873623197E-4</v>
      </c>
      <c r="H45" s="13">
        <f t="shared" si="7"/>
        <v>0</v>
      </c>
      <c r="I45" s="13">
        <f t="shared" si="8"/>
        <v>3.8461538461538464E-2</v>
      </c>
      <c r="J45" s="13">
        <f t="shared" si="9"/>
        <v>-6.9539230873623197E-4</v>
      </c>
      <c r="K45" s="13">
        <f t="shared" si="10"/>
        <v>0</v>
      </c>
      <c r="L45" s="13">
        <f t="shared" si="11"/>
        <v>-2.1265785539861017</v>
      </c>
      <c r="M45" s="13">
        <f t="shared" si="12"/>
        <v>2.1265785539861017</v>
      </c>
      <c r="N45" s="13">
        <f t="shared" si="13"/>
        <v>0</v>
      </c>
      <c r="O45" s="13">
        <f t="shared" si="14"/>
        <v>0</v>
      </c>
      <c r="P45" s="13">
        <f t="shared" si="15"/>
        <v>-5.541968453674764E-23</v>
      </c>
      <c r="Q45" s="13">
        <f t="shared" si="16"/>
        <v>5.5419684536747628E-23</v>
      </c>
      <c r="R45" s="13">
        <f t="shared" si="17"/>
        <v>0</v>
      </c>
      <c r="S45" s="13">
        <f t="shared" si="18"/>
        <v>0</v>
      </c>
      <c r="T45" s="13">
        <f t="shared" si="19"/>
        <v>-2.1188627423394531E-4</v>
      </c>
      <c r="U45" s="13">
        <f t="shared" si="20"/>
        <v>0</v>
      </c>
      <c r="V45" s="13">
        <f t="shared" si="21"/>
        <v>2.1188627423394531E-4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1.5494322313736368E-2</v>
      </c>
      <c r="E46" s="13">
        <f t="shared" si="4"/>
        <v>64.53977010104262</v>
      </c>
      <c r="F46" s="13">
        <f t="shared" si="5"/>
        <v>-3.7037037037037035E-2</v>
      </c>
      <c r="G46" s="13">
        <f t="shared" si="6"/>
        <v>5.7386378939764326E-4</v>
      </c>
      <c r="H46" s="13">
        <f t="shared" si="7"/>
        <v>0</v>
      </c>
      <c r="I46" s="13">
        <f t="shared" si="8"/>
        <v>3.7037037037037035E-2</v>
      </c>
      <c r="J46" s="13">
        <f t="shared" si="9"/>
        <v>-5.7386378939764326E-4</v>
      </c>
      <c r="K46" s="13">
        <f t="shared" si="10"/>
        <v>0</v>
      </c>
      <c r="L46" s="13">
        <f t="shared" si="11"/>
        <v>-2.3897879918047731</v>
      </c>
      <c r="M46" s="13">
        <f t="shared" si="12"/>
        <v>2.3897879918047731</v>
      </c>
      <c r="N46" s="13">
        <f t="shared" si="13"/>
        <v>0</v>
      </c>
      <c r="O46" s="13">
        <f t="shared" si="14"/>
        <v>0</v>
      </c>
      <c r="P46" s="13">
        <f t="shared" si="15"/>
        <v>-8.4286764253442189E-24</v>
      </c>
      <c r="Q46" s="13">
        <f t="shared" si="16"/>
        <v>8.4286764253442204E-24</v>
      </c>
      <c r="R46" s="13">
        <f t="shared" si="17"/>
        <v>0</v>
      </c>
      <c r="S46" s="13">
        <f t="shared" si="18"/>
        <v>0</v>
      </c>
      <c r="T46" s="13">
        <f t="shared" si="19"/>
        <v>-1.8205993658906511E-4</v>
      </c>
      <c r="U46" s="13">
        <f t="shared" si="20"/>
        <v>0</v>
      </c>
      <c r="V46" s="13">
        <f t="shared" si="21"/>
        <v>1.8205993658906511E-4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1.3278283625266809E-2</v>
      </c>
      <c r="E47" s="13">
        <f t="shared" si="4"/>
        <v>75.310938387935394</v>
      </c>
      <c r="F47" s="13">
        <f t="shared" si="5"/>
        <v>-3.5714285714285712E-2</v>
      </c>
      <c r="G47" s="13">
        <f t="shared" si="6"/>
        <v>4.7422441518810024E-4</v>
      </c>
      <c r="H47" s="13">
        <f t="shared" si="7"/>
        <v>0</v>
      </c>
      <c r="I47" s="13">
        <f t="shared" si="8"/>
        <v>3.5714285714285712E-2</v>
      </c>
      <c r="J47" s="13">
        <f t="shared" si="9"/>
        <v>-4.7422441518810024E-4</v>
      </c>
      <c r="K47" s="13">
        <f t="shared" si="10"/>
        <v>0</v>
      </c>
      <c r="L47" s="13">
        <f t="shared" si="11"/>
        <v>-2.6892021465825038</v>
      </c>
      <c r="M47" s="13">
        <f t="shared" si="12"/>
        <v>2.6892021465825038</v>
      </c>
      <c r="N47" s="13">
        <f t="shared" si="13"/>
        <v>0</v>
      </c>
      <c r="O47" s="13">
        <f t="shared" si="14"/>
        <v>0</v>
      </c>
      <c r="P47" s="13">
        <f t="shared" si="15"/>
        <v>-1.283632912771554E-24</v>
      </c>
      <c r="Q47" s="13">
        <f t="shared" si="16"/>
        <v>1.2836329127715538E-24</v>
      </c>
      <c r="R47" s="13">
        <f t="shared" si="17"/>
        <v>0</v>
      </c>
      <c r="S47" s="13">
        <f t="shared" si="18"/>
        <v>0</v>
      </c>
      <c r="T47" s="13">
        <f t="shared" si="19"/>
        <v>-1.5637243667522332E-4</v>
      </c>
      <c r="U47" s="13">
        <f t="shared" si="20"/>
        <v>0</v>
      </c>
      <c r="V47" s="13">
        <f t="shared" si="21"/>
        <v>1.5637243667522332E-4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1.1379188612639101E-2</v>
      </c>
      <c r="E48" s="13">
        <f t="shared" si="4"/>
        <v>87.879727987747671</v>
      </c>
      <c r="F48" s="13">
        <f t="shared" si="5"/>
        <v>-3.4482758620689655E-2</v>
      </c>
      <c r="G48" s="13">
        <f t="shared" si="6"/>
        <v>3.9238581422893452E-4</v>
      </c>
      <c r="H48" s="13">
        <f t="shared" si="7"/>
        <v>0</v>
      </c>
      <c r="I48" s="13">
        <f t="shared" si="8"/>
        <v>3.4482758620689655E-2</v>
      </c>
      <c r="J48" s="13">
        <f t="shared" si="9"/>
        <v>-3.9238581422893452E-4</v>
      </c>
      <c r="K48" s="13">
        <f t="shared" si="10"/>
        <v>0</v>
      </c>
      <c r="L48" s="13">
        <f t="shared" si="11"/>
        <v>-3.0299430620391394</v>
      </c>
      <c r="M48" s="13">
        <f t="shared" si="12"/>
        <v>3.0299430620391394</v>
      </c>
      <c r="N48" s="13">
        <f t="shared" si="13"/>
        <v>0</v>
      </c>
      <c r="O48" s="13">
        <f t="shared" si="14"/>
        <v>0</v>
      </c>
      <c r="P48" s="13">
        <f t="shared" si="15"/>
        <v>-1.9573534236530723E-25</v>
      </c>
      <c r="Q48" s="13">
        <f t="shared" si="16"/>
        <v>1.9573534236530718E-25</v>
      </c>
      <c r="R48" s="13">
        <f t="shared" si="17"/>
        <v>0</v>
      </c>
      <c r="S48" s="13">
        <f t="shared" si="18"/>
        <v>0</v>
      </c>
      <c r="T48" s="13">
        <f t="shared" si="19"/>
        <v>-1.342655578633867E-4</v>
      </c>
      <c r="U48" s="13">
        <f t="shared" si="20"/>
        <v>0</v>
      </c>
      <c r="V48" s="13">
        <f t="shared" si="21"/>
        <v>1.342655578633867E-4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9.7517071585683616E-3</v>
      </c>
      <c r="E49" s="13">
        <f t="shared" si="4"/>
        <v>102.54614743238547</v>
      </c>
      <c r="F49" s="13">
        <f t="shared" si="5"/>
        <v>-3.3333333333333333E-2</v>
      </c>
      <c r="G49" s="13">
        <f t="shared" si="6"/>
        <v>3.2505690528561204E-4</v>
      </c>
      <c r="H49" s="13">
        <f t="shared" si="7"/>
        <v>0</v>
      </c>
      <c r="I49" s="13">
        <f t="shared" si="8"/>
        <v>3.3333333333333333E-2</v>
      </c>
      <c r="J49" s="13">
        <f t="shared" si="9"/>
        <v>-3.2505690528561204E-4</v>
      </c>
      <c r="K49" s="13">
        <f t="shared" si="10"/>
        <v>0</v>
      </c>
      <c r="L49" s="13">
        <f t="shared" si="11"/>
        <v>-3.4178798575075633</v>
      </c>
      <c r="M49" s="13">
        <f t="shared" si="12"/>
        <v>3.4178798575075633</v>
      </c>
      <c r="N49" s="13">
        <f t="shared" si="13"/>
        <v>0</v>
      </c>
      <c r="O49" s="13">
        <f t="shared" si="14"/>
        <v>0</v>
      </c>
      <c r="P49" s="13">
        <f t="shared" si="15"/>
        <v>-2.9881951925481792E-26</v>
      </c>
      <c r="Q49" s="13">
        <f t="shared" si="16"/>
        <v>2.9881951925481786E-26</v>
      </c>
      <c r="R49" s="13">
        <f t="shared" si="17"/>
        <v>0</v>
      </c>
      <c r="S49" s="13">
        <f t="shared" si="18"/>
        <v>0</v>
      </c>
      <c r="T49" s="13">
        <f t="shared" si="19"/>
        <v>-1.152519625728782E-4</v>
      </c>
      <c r="U49" s="13">
        <f t="shared" si="20"/>
        <v>0</v>
      </c>
      <c r="V49" s="13">
        <f t="shared" si="21"/>
        <v>1.152519625728782E-4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8.3569923782481712E-3</v>
      </c>
      <c r="E50" s="13">
        <f t="shared" si="4"/>
        <v>119.66027426360108</v>
      </c>
      <c r="F50" s="13">
        <f t="shared" si="5"/>
        <v>-3.2258064516129031E-2</v>
      </c>
      <c r="G50" s="13">
        <f t="shared" si="6"/>
        <v>2.6958039929832808E-4</v>
      </c>
      <c r="H50" s="13">
        <f t="shared" si="7"/>
        <v>0</v>
      </c>
      <c r="I50" s="13">
        <f t="shared" si="8"/>
        <v>3.2258064516129031E-2</v>
      </c>
      <c r="J50" s="13">
        <f t="shared" si="9"/>
        <v>-2.6958039929832808E-4</v>
      </c>
      <c r="K50" s="13">
        <f t="shared" si="10"/>
        <v>0</v>
      </c>
      <c r="L50" s="13">
        <f t="shared" si="11"/>
        <v>-3.8597392668136399</v>
      </c>
      <c r="M50" s="13">
        <f t="shared" si="12"/>
        <v>3.8597392668136399</v>
      </c>
      <c r="N50" s="13">
        <f t="shared" si="13"/>
        <v>0</v>
      </c>
      <c r="O50" s="13">
        <f t="shared" si="14"/>
        <v>0</v>
      </c>
      <c r="P50" s="13">
        <f t="shared" si="15"/>
        <v>-4.5669633441469505E-27</v>
      </c>
      <c r="Q50" s="13">
        <f t="shared" si="16"/>
        <v>4.5669633441469498E-27</v>
      </c>
      <c r="R50" s="13">
        <f t="shared" si="17"/>
        <v>0</v>
      </c>
      <c r="S50" s="13">
        <f t="shared" si="18"/>
        <v>0</v>
      </c>
      <c r="T50" s="13">
        <f t="shared" si="19"/>
        <v>-9.8907434265822894E-5</v>
      </c>
      <c r="U50" s="13">
        <f t="shared" si="20"/>
        <v>0</v>
      </c>
      <c r="V50" s="13">
        <f t="shared" si="21"/>
        <v>9.8907434265822894E-5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7.1617533704069021E-3</v>
      </c>
      <c r="E51" s="13">
        <f t="shared" si="4"/>
        <v>139.63061114783739</v>
      </c>
      <c r="F51" s="13">
        <f t="shared" si="5"/>
        <v>-3.125E-2</v>
      </c>
      <c r="G51" s="13">
        <f t="shared" si="6"/>
        <v>2.2380479282521569E-4</v>
      </c>
      <c r="H51" s="13">
        <f t="shared" si="7"/>
        <v>0</v>
      </c>
      <c r="I51" s="13">
        <f t="shared" si="8"/>
        <v>3.125E-2</v>
      </c>
      <c r="J51" s="13">
        <f t="shared" si="9"/>
        <v>-2.2380479282521569E-4</v>
      </c>
      <c r="K51" s="13">
        <f t="shared" si="10"/>
        <v>0</v>
      </c>
      <c r="L51" s="13">
        <f t="shared" si="11"/>
        <v>-4.3632327935770938</v>
      </c>
      <c r="M51" s="13">
        <f t="shared" si="12"/>
        <v>4.3632327935770938</v>
      </c>
      <c r="N51" s="13">
        <f t="shared" si="13"/>
        <v>0</v>
      </c>
      <c r="O51" s="13">
        <f t="shared" si="14"/>
        <v>0</v>
      </c>
      <c r="P51" s="13">
        <f t="shared" si="15"/>
        <v>-6.9870737925494797E-28</v>
      </c>
      <c r="Q51" s="13">
        <f t="shared" si="16"/>
        <v>6.9870737925494788E-28</v>
      </c>
      <c r="R51" s="13">
        <f t="shared" si="17"/>
        <v>0</v>
      </c>
      <c r="S51" s="13">
        <f t="shared" si="18"/>
        <v>0</v>
      </c>
      <c r="T51" s="13">
        <f t="shared" si="19"/>
        <v>-8.4863597093583551E-5</v>
      </c>
      <c r="U51" s="13">
        <f t="shared" si="20"/>
        <v>0</v>
      </c>
      <c r="V51" s="13">
        <f t="shared" si="21"/>
        <v>8.4863597093583551E-5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6.1374605859442462E-3</v>
      </c>
      <c r="E52" s="13">
        <f t="shared" ref="E52:E69" si="26">EXP($A52*Leiter_u1)</f>
        <v>162.93383655940013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1.8598365411952262E-4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-1.8598365411952262E-4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-4.9372030029943694</v>
      </c>
      <c r="M52" s="13">
        <f t="shared" ref="M52:M69" si="34">F52+G52*EXP(2*$A52*Leiter_u1)+I52+J52</f>
        <v>4.9372030029943694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-1.0700037934310894E-28</v>
      </c>
      <c r="Q52" s="13">
        <f t="shared" ref="Q52:Q69" si="38">(M52+P52)*((Perm_mü1-1)/(Perm_mü1+1)*EXP(-2*$A52*Körper_u1))</f>
        <v>1.0700037934310892E-28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-7.2801212711200091E-5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7.2801212711200091E-5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5.259664846833296E-3</v>
      </c>
      <c r="E53" s="13">
        <f t="shared" si="26"/>
        <v>190.12618277418824</v>
      </c>
      <c r="F53" s="13">
        <f t="shared" si="27"/>
        <v>-2.9411764705882353E-2</v>
      </c>
      <c r="G53" s="13">
        <f t="shared" si="28"/>
        <v>1.5469602490686163E-4</v>
      </c>
      <c r="H53" s="13">
        <f t="shared" si="29"/>
        <v>0</v>
      </c>
      <c r="I53" s="13">
        <f t="shared" si="30"/>
        <v>2.9411764705882353E-2</v>
      </c>
      <c r="J53" s="13">
        <f t="shared" si="31"/>
        <v>-1.5469602490686163E-4</v>
      </c>
      <c r="K53" s="13">
        <f t="shared" si="32"/>
        <v>0</v>
      </c>
      <c r="L53" s="13">
        <f t="shared" si="33"/>
        <v>-5.5917918561570996</v>
      </c>
      <c r="M53" s="13">
        <f t="shared" si="34"/>
        <v>5.5917918561570996</v>
      </c>
      <c r="N53" s="13">
        <f t="shared" si="35"/>
        <v>0</v>
      </c>
      <c r="O53" s="13">
        <f t="shared" si="36"/>
        <v>0</v>
      </c>
      <c r="P53" s="13">
        <f t="shared" si="37"/>
        <v>-1.6401090226141476E-29</v>
      </c>
      <c r="Q53" s="13">
        <f t="shared" si="38"/>
        <v>1.6401090226141476E-29</v>
      </c>
      <c r="R53" s="13">
        <f t="shared" si="39"/>
        <v>0</v>
      </c>
      <c r="S53" s="13">
        <f t="shared" si="40"/>
        <v>0</v>
      </c>
      <c r="T53" s="13">
        <f t="shared" si="41"/>
        <v>-6.2444094968592737E-5</v>
      </c>
      <c r="U53" s="13">
        <f t="shared" si="42"/>
        <v>0</v>
      </c>
      <c r="V53" s="13">
        <f t="shared" si="43"/>
        <v>6.2444094968592737E-5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4.5074137607285071E-3</v>
      </c>
      <c r="E54" s="13">
        <f t="shared" si="26"/>
        <v>221.85671275902033</v>
      </c>
      <c r="F54" s="13">
        <f t="shared" si="27"/>
        <v>-2.8571428571428571E-2</v>
      </c>
      <c r="G54" s="13">
        <f t="shared" si="28"/>
        <v>1.2878325030652878E-4</v>
      </c>
      <c r="H54" s="13">
        <f t="shared" si="29"/>
        <v>0</v>
      </c>
      <c r="I54" s="13">
        <f t="shared" si="30"/>
        <v>2.8571428571428571E-2</v>
      </c>
      <c r="J54" s="13">
        <f t="shared" si="31"/>
        <v>-1.2878325030652878E-4</v>
      </c>
      <c r="K54" s="13">
        <f t="shared" si="32"/>
        <v>0</v>
      </c>
      <c r="L54" s="13">
        <f t="shared" si="33"/>
        <v>-6.3386344384359878</v>
      </c>
      <c r="M54" s="13">
        <f t="shared" si="34"/>
        <v>6.3386344384359878</v>
      </c>
      <c r="N54" s="13">
        <f t="shared" si="35"/>
        <v>0</v>
      </c>
      <c r="O54" s="13">
        <f t="shared" si="36"/>
        <v>0</v>
      </c>
      <c r="P54" s="13">
        <f t="shared" si="37"/>
        <v>-2.5161400700352056E-30</v>
      </c>
      <c r="Q54" s="13">
        <f t="shared" si="38"/>
        <v>2.5161400700352053E-30</v>
      </c>
      <c r="R54" s="13">
        <f t="shared" si="39"/>
        <v>0</v>
      </c>
      <c r="S54" s="13">
        <f t="shared" si="40"/>
        <v>0</v>
      </c>
      <c r="T54" s="13">
        <f t="shared" si="41"/>
        <v>-5.3553644629254673E-5</v>
      </c>
      <c r="U54" s="13">
        <f t="shared" si="42"/>
        <v>0</v>
      </c>
      <c r="V54" s="13">
        <f t="shared" si="43"/>
        <v>5.3553644629254673E-5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3.8627516014897597E-3</v>
      </c>
      <c r="E55" s="13">
        <f t="shared" si="26"/>
        <v>258.88281286695388</v>
      </c>
      <c r="F55" s="13">
        <f t="shared" si="27"/>
        <v>-2.7777777777777776E-2</v>
      </c>
      <c r="G55" s="13">
        <f t="shared" si="28"/>
        <v>1.0729865559693778E-4</v>
      </c>
      <c r="H55" s="13">
        <f t="shared" si="29"/>
        <v>0</v>
      </c>
      <c r="I55" s="13">
        <f t="shared" si="30"/>
        <v>2.7777777777777776E-2</v>
      </c>
      <c r="J55" s="13">
        <f t="shared" si="31"/>
        <v>-1.0729865559693778E-4</v>
      </c>
      <c r="K55" s="13">
        <f t="shared" si="32"/>
        <v>0</v>
      </c>
      <c r="L55" s="13">
        <f t="shared" si="33"/>
        <v>-7.1910819476486791</v>
      </c>
      <c r="M55" s="13">
        <f t="shared" si="34"/>
        <v>7.1910819476486791</v>
      </c>
      <c r="N55" s="13">
        <f t="shared" si="35"/>
        <v>0</v>
      </c>
      <c r="O55" s="13">
        <f t="shared" si="36"/>
        <v>0</v>
      </c>
      <c r="P55" s="13">
        <f t="shared" si="37"/>
        <v>-3.8632315008875316E-31</v>
      </c>
      <c r="Q55" s="13">
        <f t="shared" si="38"/>
        <v>3.8632315008875312E-31</v>
      </c>
      <c r="R55" s="13">
        <f t="shared" si="39"/>
        <v>0</v>
      </c>
      <c r="S55" s="13">
        <f t="shared" si="40"/>
        <v>0</v>
      </c>
      <c r="T55" s="13">
        <f t="shared" si="41"/>
        <v>-4.5923981918082976E-5</v>
      </c>
      <c r="U55" s="13">
        <f t="shared" si="42"/>
        <v>0</v>
      </c>
      <c r="V55" s="13">
        <f t="shared" si="43"/>
        <v>4.5923981918082976E-5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3.3102907181079642E-3</v>
      </c>
      <c r="E56" s="13">
        <f t="shared" si="26"/>
        <v>302.08827113878436</v>
      </c>
      <c r="F56" s="13">
        <f t="shared" si="27"/>
        <v>-2.7027027027027029E-2</v>
      </c>
      <c r="G56" s="13">
        <f t="shared" si="28"/>
        <v>8.9467316705620675E-5</v>
      </c>
      <c r="H56" s="13">
        <f t="shared" si="29"/>
        <v>0</v>
      </c>
      <c r="I56" s="13">
        <f t="shared" si="30"/>
        <v>2.7027027027027029E-2</v>
      </c>
      <c r="J56" s="13">
        <f t="shared" si="31"/>
        <v>-8.9467316705620675E-5</v>
      </c>
      <c r="K56" s="13">
        <f t="shared" si="32"/>
        <v>0</v>
      </c>
      <c r="L56" s="13">
        <f t="shared" si="33"/>
        <v>-8.1644584012990915</v>
      </c>
      <c r="M56" s="13">
        <f t="shared" si="34"/>
        <v>8.1644584012990915</v>
      </c>
      <c r="N56" s="13">
        <f t="shared" si="35"/>
        <v>0</v>
      </c>
      <c r="O56" s="13">
        <f t="shared" si="36"/>
        <v>0</v>
      </c>
      <c r="P56" s="13">
        <f t="shared" si="37"/>
        <v>-5.9361007587209082E-32</v>
      </c>
      <c r="Q56" s="13">
        <f t="shared" si="38"/>
        <v>5.9361007587209071E-32</v>
      </c>
      <c r="R56" s="13">
        <f t="shared" si="39"/>
        <v>0</v>
      </c>
      <c r="S56" s="13">
        <f t="shared" si="40"/>
        <v>0</v>
      </c>
      <c r="T56" s="13">
        <f t="shared" si="41"/>
        <v>-3.9377640218558593E-5</v>
      </c>
      <c r="U56" s="13">
        <f t="shared" si="42"/>
        <v>0</v>
      </c>
      <c r="V56" s="13">
        <f t="shared" si="43"/>
        <v>3.9377640218558593E-5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2.8368442418522421E-3</v>
      </c>
      <c r="E57" s="13">
        <f t="shared" si="26"/>
        <v>352.50437272758995</v>
      </c>
      <c r="F57" s="13">
        <f t="shared" si="27"/>
        <v>-2.6315789473684209E-2</v>
      </c>
      <c r="G57" s="13">
        <f t="shared" si="28"/>
        <v>7.4653795838216892E-5</v>
      </c>
      <c r="H57" s="13">
        <f t="shared" si="29"/>
        <v>0</v>
      </c>
      <c r="I57" s="13">
        <f t="shared" si="30"/>
        <v>2.6315789473684209E-2</v>
      </c>
      <c r="J57" s="13">
        <f t="shared" si="31"/>
        <v>-7.4653795838216892E-5</v>
      </c>
      <c r="K57" s="13">
        <f t="shared" si="32"/>
        <v>0</v>
      </c>
      <c r="L57" s="13">
        <f t="shared" si="33"/>
        <v>-9.2763562074565264</v>
      </c>
      <c r="M57" s="13">
        <f t="shared" si="34"/>
        <v>9.2763562074565264</v>
      </c>
      <c r="N57" s="13">
        <f t="shared" si="35"/>
        <v>0</v>
      </c>
      <c r="O57" s="13">
        <f t="shared" si="36"/>
        <v>0</v>
      </c>
      <c r="P57" s="13">
        <f t="shared" si="37"/>
        <v>-9.1278540645191781E-33</v>
      </c>
      <c r="Q57" s="13">
        <f t="shared" si="38"/>
        <v>9.1278540645191781E-33</v>
      </c>
      <c r="R57" s="13">
        <f t="shared" si="39"/>
        <v>0</v>
      </c>
      <c r="S57" s="13">
        <f t="shared" si="40"/>
        <v>0</v>
      </c>
      <c r="T57" s="13">
        <f t="shared" si="41"/>
        <v>-3.3761776518554709E-5</v>
      </c>
      <c r="U57" s="13">
        <f t="shared" si="42"/>
        <v>0</v>
      </c>
      <c r="V57" s="13">
        <f t="shared" si="43"/>
        <v>3.3761776518554709E-5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2.4311113246059464E-3</v>
      </c>
      <c r="E58" s="13">
        <f t="shared" si="26"/>
        <v>411.33451597988335</v>
      </c>
      <c r="F58" s="13">
        <f t="shared" si="27"/>
        <v>-2.564102564102564E-2</v>
      </c>
      <c r="G58" s="13">
        <f t="shared" si="28"/>
        <v>6.2336187810408875E-5</v>
      </c>
      <c r="H58" s="13">
        <f t="shared" si="29"/>
        <v>0</v>
      </c>
      <c r="I58" s="13">
        <f t="shared" si="30"/>
        <v>2.564102564102564E-2</v>
      </c>
      <c r="J58" s="13">
        <f t="shared" si="31"/>
        <v>-6.2336187810408875E-5</v>
      </c>
      <c r="K58" s="13">
        <f t="shared" si="32"/>
        <v>0</v>
      </c>
      <c r="L58" s="13">
        <f t="shared" si="33"/>
        <v>-10.546976535091249</v>
      </c>
      <c r="M58" s="13">
        <f t="shared" si="34"/>
        <v>10.546976535091249</v>
      </c>
      <c r="N58" s="13">
        <f t="shared" si="35"/>
        <v>0</v>
      </c>
      <c r="O58" s="13">
        <f t="shared" si="36"/>
        <v>0</v>
      </c>
      <c r="P58" s="13">
        <f t="shared" si="37"/>
        <v>-1.4045481706423902E-33</v>
      </c>
      <c r="Q58" s="13">
        <f t="shared" si="38"/>
        <v>1.4045481706423899E-33</v>
      </c>
      <c r="R58" s="13">
        <f t="shared" si="39"/>
        <v>0</v>
      </c>
      <c r="S58" s="13">
        <f t="shared" si="40"/>
        <v>0</v>
      </c>
      <c r="T58" s="13">
        <f t="shared" si="41"/>
        <v>-2.8944851031284041E-5</v>
      </c>
      <c r="U58" s="13">
        <f t="shared" si="42"/>
        <v>0</v>
      </c>
      <c r="V58" s="13">
        <f t="shared" si="43"/>
        <v>2.8944851031284041E-5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2.083407395242928E-3</v>
      </c>
      <c r="E59" s="13">
        <f t="shared" si="26"/>
        <v>479.98293674262334</v>
      </c>
      <c r="F59" s="13">
        <f t="shared" si="27"/>
        <v>-2.5000000000000001E-2</v>
      </c>
      <c r="G59" s="13">
        <f t="shared" si="28"/>
        <v>5.2085184881073206E-5</v>
      </c>
      <c r="H59" s="13">
        <f t="shared" si="29"/>
        <v>0</v>
      </c>
      <c r="I59" s="13">
        <f t="shared" si="30"/>
        <v>2.5000000000000001E-2</v>
      </c>
      <c r="J59" s="13">
        <f t="shared" si="31"/>
        <v>-5.2085184881073206E-5</v>
      </c>
      <c r="K59" s="13">
        <f t="shared" si="32"/>
        <v>0</v>
      </c>
      <c r="L59" s="13">
        <f t="shared" si="33"/>
        <v>-11.999521333380702</v>
      </c>
      <c r="M59" s="13">
        <f t="shared" si="34"/>
        <v>11.999521333380702</v>
      </c>
      <c r="N59" s="13">
        <f t="shared" si="35"/>
        <v>0</v>
      </c>
      <c r="O59" s="13">
        <f t="shared" si="36"/>
        <v>0</v>
      </c>
      <c r="P59" s="13">
        <f t="shared" si="37"/>
        <v>-2.1626685687408388E-34</v>
      </c>
      <c r="Q59" s="13">
        <f t="shared" si="38"/>
        <v>2.1626685687408384E-34</v>
      </c>
      <c r="R59" s="13">
        <f t="shared" si="39"/>
        <v>0</v>
      </c>
      <c r="S59" s="13">
        <f t="shared" si="40"/>
        <v>0</v>
      </c>
      <c r="T59" s="13">
        <f t="shared" si="41"/>
        <v>-2.4813728228138332E-5</v>
      </c>
      <c r="U59" s="13">
        <f t="shared" si="42"/>
        <v>0</v>
      </c>
      <c r="V59" s="13">
        <f t="shared" si="43"/>
        <v>2.4813728228138332E-5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1.7854329954456014E-3</v>
      </c>
      <c r="E60" s="13">
        <f t="shared" si="26"/>
        <v>560.08822652592676</v>
      </c>
      <c r="F60" s="13">
        <f t="shared" si="27"/>
        <v>-2.4390243902439025E-2</v>
      </c>
      <c r="G60" s="13">
        <f t="shared" si="28"/>
        <v>4.3547146230380528E-5</v>
      </c>
      <c r="H60" s="13">
        <f t="shared" si="29"/>
        <v>0</v>
      </c>
      <c r="I60" s="13">
        <f t="shared" si="30"/>
        <v>2.4390243902439025E-2</v>
      </c>
      <c r="J60" s="13">
        <f t="shared" si="31"/>
        <v>-4.3547146230380528E-5</v>
      </c>
      <c r="K60" s="13">
        <f t="shared" si="32"/>
        <v>0</v>
      </c>
      <c r="L60" s="13">
        <f t="shared" si="33"/>
        <v>-13.660644904705645</v>
      </c>
      <c r="M60" s="13">
        <f t="shared" si="34"/>
        <v>13.660644904705645</v>
      </c>
      <c r="N60" s="13">
        <f t="shared" si="35"/>
        <v>0</v>
      </c>
      <c r="O60" s="13">
        <f t="shared" si="36"/>
        <v>0</v>
      </c>
      <c r="P60" s="13">
        <f t="shared" si="37"/>
        <v>-3.3320739883756071E-35</v>
      </c>
      <c r="Q60" s="13">
        <f t="shared" si="38"/>
        <v>3.3320739883756071E-35</v>
      </c>
      <c r="R60" s="13">
        <f t="shared" si="39"/>
        <v>0</v>
      </c>
      <c r="S60" s="13">
        <f t="shared" si="40"/>
        <v>0</v>
      </c>
      <c r="T60" s="13">
        <f t="shared" si="41"/>
        <v>-2.1271153215046214E-5</v>
      </c>
      <c r="U60" s="13">
        <f t="shared" si="42"/>
        <v>0</v>
      </c>
      <c r="V60" s="13">
        <f t="shared" si="43"/>
        <v>2.1271153215046214E-5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1.5300756772317001E-3</v>
      </c>
      <c r="E61" s="13">
        <f t="shared" si="26"/>
        <v>653.56244457741911</v>
      </c>
      <c r="F61" s="13">
        <f t="shared" si="27"/>
        <v>-2.3809523809523808E-2</v>
      </c>
      <c r="G61" s="13">
        <f t="shared" si="28"/>
        <v>3.6430373267421429E-5</v>
      </c>
      <c r="H61" s="13">
        <f t="shared" si="29"/>
        <v>0</v>
      </c>
      <c r="I61" s="13">
        <f t="shared" si="30"/>
        <v>2.3809523809523808E-2</v>
      </c>
      <c r="J61" s="13">
        <f t="shared" si="31"/>
        <v>-3.6430373267421429E-5</v>
      </c>
      <c r="K61" s="13">
        <f t="shared" si="32"/>
        <v>0</v>
      </c>
      <c r="L61" s="13">
        <f t="shared" si="33"/>
        <v>-15.560974154803377</v>
      </c>
      <c r="M61" s="13">
        <f t="shared" si="34"/>
        <v>15.560974154803377</v>
      </c>
      <c r="N61" s="13">
        <f t="shared" si="35"/>
        <v>0</v>
      </c>
      <c r="O61" s="13">
        <f t="shared" si="36"/>
        <v>0</v>
      </c>
      <c r="P61" s="13">
        <f t="shared" si="37"/>
        <v>-5.1368585012561206E-36</v>
      </c>
      <c r="Q61" s="13">
        <f t="shared" si="38"/>
        <v>5.1368585012561193E-36</v>
      </c>
      <c r="R61" s="13">
        <f t="shared" si="39"/>
        <v>0</v>
      </c>
      <c r="S61" s="13">
        <f t="shared" si="40"/>
        <v>0</v>
      </c>
      <c r="T61" s="13">
        <f t="shared" si="41"/>
        <v>-1.8233560200608205E-5</v>
      </c>
      <c r="U61" s="13">
        <f t="shared" si="42"/>
        <v>0</v>
      </c>
      <c r="V61" s="13">
        <f t="shared" si="43"/>
        <v>1.8233560200608205E-5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1.3112402336172551E-3</v>
      </c>
      <c r="E62" s="13">
        <f t="shared" si="26"/>
        <v>762.63675744706848</v>
      </c>
      <c r="F62" s="13">
        <f t="shared" si="27"/>
        <v>-2.3255813953488372E-2</v>
      </c>
      <c r="G62" s="13">
        <f t="shared" si="28"/>
        <v>3.0493958921331514E-5</v>
      </c>
      <c r="H62" s="13">
        <f t="shared" si="29"/>
        <v>0</v>
      </c>
      <c r="I62" s="13">
        <f t="shared" si="30"/>
        <v>2.3255813953488372E-2</v>
      </c>
      <c r="J62" s="13">
        <f t="shared" si="31"/>
        <v>-3.0493958921331514E-5</v>
      </c>
      <c r="K62" s="13">
        <f t="shared" si="32"/>
        <v>0</v>
      </c>
      <c r="L62" s="13">
        <f t="shared" si="33"/>
        <v>-17.735708051321744</v>
      </c>
      <c r="M62" s="13">
        <f t="shared" si="34"/>
        <v>17.735708051321744</v>
      </c>
      <c r="N62" s="13">
        <f t="shared" si="35"/>
        <v>0</v>
      </c>
      <c r="O62" s="13">
        <f t="shared" si="36"/>
        <v>0</v>
      </c>
      <c r="P62" s="13">
        <f t="shared" si="37"/>
        <v>-7.9236765742824539E-37</v>
      </c>
      <c r="Q62" s="13">
        <f t="shared" si="38"/>
        <v>7.9236765742824539E-37</v>
      </c>
      <c r="R62" s="13">
        <f t="shared" si="39"/>
        <v>0</v>
      </c>
      <c r="S62" s="13">
        <f t="shared" si="40"/>
        <v>0</v>
      </c>
      <c r="T62" s="13">
        <f t="shared" si="41"/>
        <v>-1.562917321991066E-5</v>
      </c>
      <c r="U62" s="13">
        <f t="shared" si="42"/>
        <v>0</v>
      </c>
      <c r="V62" s="13">
        <f t="shared" si="43"/>
        <v>1.562917321991066E-5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1.1237032101362331E-3</v>
      </c>
      <c r="E63" s="13">
        <f t="shared" si="26"/>
        <v>889.91469542813195</v>
      </c>
      <c r="F63" s="13">
        <f t="shared" si="27"/>
        <v>-2.2727272727272728E-2</v>
      </c>
      <c r="G63" s="13">
        <f t="shared" si="28"/>
        <v>2.5538709321278026E-5</v>
      </c>
      <c r="H63" s="13">
        <f t="shared" si="29"/>
        <v>0</v>
      </c>
      <c r="I63" s="13">
        <f t="shared" si="30"/>
        <v>2.2727272727272728E-2</v>
      </c>
      <c r="J63" s="13">
        <f t="shared" si="31"/>
        <v>-2.5538709321278026E-5</v>
      </c>
      <c r="K63" s="13">
        <f t="shared" si="32"/>
        <v>0</v>
      </c>
      <c r="L63" s="13">
        <f t="shared" si="33"/>
        <v>-20.225308448293681</v>
      </c>
      <c r="M63" s="13">
        <f t="shared" si="34"/>
        <v>20.225308448293681</v>
      </c>
      <c r="N63" s="13">
        <f t="shared" si="35"/>
        <v>0</v>
      </c>
      <c r="O63" s="13">
        <f t="shared" si="36"/>
        <v>0</v>
      </c>
      <c r="P63" s="13">
        <f t="shared" si="37"/>
        <v>-1.2228994519239415E-37</v>
      </c>
      <c r="Q63" s="13">
        <f t="shared" si="38"/>
        <v>1.2228994519239415E-37</v>
      </c>
      <c r="R63" s="13">
        <f t="shared" si="39"/>
        <v>0</v>
      </c>
      <c r="S63" s="13">
        <f t="shared" si="40"/>
        <v>0</v>
      </c>
      <c r="T63" s="13">
        <f t="shared" si="41"/>
        <v>-1.3396362940823427E-5</v>
      </c>
      <c r="U63" s="13">
        <f t="shared" si="42"/>
        <v>0</v>
      </c>
      <c r="V63" s="13">
        <f t="shared" si="43"/>
        <v>1.3396362940823427E-5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9.6298822450490416E-4</v>
      </c>
      <c r="E64" s="13">
        <f t="shared" si="26"/>
        <v>1038.4342970695457</v>
      </c>
      <c r="F64" s="13">
        <f t="shared" si="27"/>
        <v>-2.2222222222222223E-2</v>
      </c>
      <c r="G64" s="13">
        <f t="shared" si="28"/>
        <v>2.1399738322331204E-5</v>
      </c>
      <c r="H64" s="13">
        <f t="shared" si="29"/>
        <v>0</v>
      </c>
      <c r="I64" s="13">
        <f t="shared" si="30"/>
        <v>2.2222222222222223E-2</v>
      </c>
      <c r="J64" s="13">
        <f t="shared" si="31"/>
        <v>-2.1399738322331204E-5</v>
      </c>
      <c r="K64" s="13">
        <f t="shared" si="32"/>
        <v>0</v>
      </c>
      <c r="L64" s="13">
        <f t="shared" si="33"/>
        <v>-23.076296312918252</v>
      </c>
      <c r="M64" s="13">
        <f t="shared" si="34"/>
        <v>23.076296312918252</v>
      </c>
      <c r="N64" s="13">
        <f t="shared" si="35"/>
        <v>0</v>
      </c>
      <c r="O64" s="13">
        <f t="shared" si="36"/>
        <v>0</v>
      </c>
      <c r="P64" s="13">
        <f t="shared" si="37"/>
        <v>-1.8883352109222726E-38</v>
      </c>
      <c r="Q64" s="13">
        <f t="shared" si="38"/>
        <v>1.8883352109222726E-38</v>
      </c>
      <c r="R64" s="13">
        <f t="shared" si="39"/>
        <v>0</v>
      </c>
      <c r="S64" s="13">
        <f t="shared" si="40"/>
        <v>0</v>
      </c>
      <c r="T64" s="13">
        <f t="shared" si="41"/>
        <v>-1.1482227058968154E-5</v>
      </c>
      <c r="U64" s="13">
        <f t="shared" si="42"/>
        <v>0</v>
      </c>
      <c r="V64" s="13">
        <f t="shared" si="43"/>
        <v>1.1482227058968154E-5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8.2525911839539923E-4</v>
      </c>
      <c r="E65" s="13">
        <f t="shared" si="26"/>
        <v>1211.7406251073724</v>
      </c>
      <c r="F65" s="13">
        <f t="shared" si="27"/>
        <v>-2.1739130434782608E-2</v>
      </c>
      <c r="G65" s="13">
        <f t="shared" si="28"/>
        <v>1.7940415617291286E-5</v>
      </c>
      <c r="H65" s="13">
        <f t="shared" si="29"/>
        <v>0</v>
      </c>
      <c r="I65" s="13">
        <f t="shared" si="30"/>
        <v>2.1739130434782608E-2</v>
      </c>
      <c r="J65" s="13">
        <f t="shared" si="31"/>
        <v>-1.7940415617291286E-5</v>
      </c>
      <c r="K65" s="13">
        <f t="shared" si="32"/>
        <v>0</v>
      </c>
      <c r="L65" s="13">
        <f t="shared" si="33"/>
        <v>-26.342169561918563</v>
      </c>
      <c r="M65" s="13">
        <f t="shared" si="34"/>
        <v>26.342169561918563</v>
      </c>
      <c r="N65" s="13">
        <f t="shared" si="35"/>
        <v>0</v>
      </c>
      <c r="O65" s="13">
        <f t="shared" si="36"/>
        <v>0</v>
      </c>
      <c r="P65" s="13">
        <f t="shared" si="37"/>
        <v>-2.9173055145336183E-39</v>
      </c>
      <c r="Q65" s="13">
        <f t="shared" si="38"/>
        <v>2.9173055145336183E-39</v>
      </c>
      <c r="R65" s="13">
        <f t="shared" si="39"/>
        <v>0</v>
      </c>
      <c r="S65" s="13">
        <f t="shared" si="40"/>
        <v>0</v>
      </c>
      <c r="T65" s="13">
        <f t="shared" si="41"/>
        <v>-9.8413653375370336E-6</v>
      </c>
      <c r="U65" s="13">
        <f t="shared" si="42"/>
        <v>0</v>
      </c>
      <c r="V65" s="13">
        <f t="shared" si="43"/>
        <v>9.8413653375370336E-6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7.0722839092336428E-4</v>
      </c>
      <c r="E66" s="13">
        <f t="shared" si="26"/>
        <v>1413.970384721674</v>
      </c>
      <c r="F66" s="13">
        <f t="shared" si="27"/>
        <v>-2.1276595744680851E-2</v>
      </c>
      <c r="G66" s="13">
        <f t="shared" si="28"/>
        <v>1.5047412572837539E-5</v>
      </c>
      <c r="H66" s="13">
        <f t="shared" si="29"/>
        <v>0</v>
      </c>
      <c r="I66" s="13">
        <f t="shared" si="30"/>
        <v>2.1276595744680851E-2</v>
      </c>
      <c r="J66" s="13">
        <f t="shared" si="31"/>
        <v>-1.5047412572837539E-5</v>
      </c>
      <c r="K66" s="13">
        <f t="shared" si="32"/>
        <v>0</v>
      </c>
      <c r="L66" s="13">
        <f t="shared" si="33"/>
        <v>-30.084461223261346</v>
      </c>
      <c r="M66" s="13">
        <f t="shared" si="34"/>
        <v>30.084461223261346</v>
      </c>
      <c r="N66" s="13">
        <f t="shared" si="35"/>
        <v>0</v>
      </c>
      <c r="O66" s="13">
        <f t="shared" si="36"/>
        <v>0</v>
      </c>
      <c r="P66" s="13">
        <f t="shared" si="37"/>
        <v>-4.5091013592527727E-40</v>
      </c>
      <c r="Q66" s="13">
        <f t="shared" si="38"/>
        <v>4.5091013592527727E-40</v>
      </c>
      <c r="R66" s="13">
        <f t="shared" si="39"/>
        <v>0</v>
      </c>
      <c r="S66" s="13">
        <f t="shared" si="40"/>
        <v>0</v>
      </c>
      <c r="T66" s="13">
        <f t="shared" si="41"/>
        <v>-8.4348236818526733E-6</v>
      </c>
      <c r="U66" s="13">
        <f t="shared" si="42"/>
        <v>0</v>
      </c>
      <c r="V66" s="13">
        <f t="shared" si="43"/>
        <v>8.4348236818526733E-6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6.0607872821879984E-4</v>
      </c>
      <c r="E67" s="13">
        <f t="shared" si="26"/>
        <v>1649.950663899544</v>
      </c>
      <c r="F67" s="13">
        <f t="shared" si="27"/>
        <v>-2.0833333333333332E-2</v>
      </c>
      <c r="G67" s="13">
        <f t="shared" si="28"/>
        <v>1.2626640171224994E-5</v>
      </c>
      <c r="H67" s="13">
        <f t="shared" si="29"/>
        <v>0</v>
      </c>
      <c r="I67" s="13">
        <f t="shared" si="30"/>
        <v>2.0833333333333332E-2</v>
      </c>
      <c r="J67" s="13">
        <f t="shared" si="31"/>
        <v>-1.2626640171224994E-5</v>
      </c>
      <c r="K67" s="13">
        <f t="shared" si="32"/>
        <v>0</v>
      </c>
      <c r="L67" s="13">
        <f t="shared" si="33"/>
        <v>-34.373959537933658</v>
      </c>
      <c r="M67" s="13">
        <f t="shared" si="34"/>
        <v>34.373959537933658</v>
      </c>
      <c r="N67" s="13">
        <f t="shared" si="35"/>
        <v>0</v>
      </c>
      <c r="O67" s="13">
        <f t="shared" si="36"/>
        <v>0</v>
      </c>
      <c r="P67" s="13">
        <f t="shared" si="37"/>
        <v>-6.9725993114483403E-41</v>
      </c>
      <c r="Q67" s="13">
        <f t="shared" si="38"/>
        <v>6.9725993114483392E-41</v>
      </c>
      <c r="R67" s="13">
        <f t="shared" si="39"/>
        <v>0</v>
      </c>
      <c r="S67" s="13">
        <f t="shared" si="40"/>
        <v>0</v>
      </c>
      <c r="T67" s="13">
        <f t="shared" si="41"/>
        <v>-7.2291847095154743E-6</v>
      </c>
      <c r="U67" s="13">
        <f t="shared" si="42"/>
        <v>0</v>
      </c>
      <c r="V67" s="13">
        <f t="shared" si="43"/>
        <v>7.2291847095154743E-6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5.1939575604385206E-4</v>
      </c>
      <c r="E68" s="13">
        <f t="shared" si="26"/>
        <v>1925.3141527701873</v>
      </c>
      <c r="F68" s="13">
        <f t="shared" si="27"/>
        <v>-2.0408163265306121E-2</v>
      </c>
      <c r="G68" s="13">
        <f t="shared" si="28"/>
        <v>1.0599913388650042E-5</v>
      </c>
      <c r="H68" s="13">
        <f t="shared" si="29"/>
        <v>0</v>
      </c>
      <c r="I68" s="13">
        <f t="shared" si="30"/>
        <v>2.0408163265306121E-2</v>
      </c>
      <c r="J68" s="13">
        <f t="shared" si="31"/>
        <v>-1.0599913388650042E-5</v>
      </c>
      <c r="K68" s="13">
        <f t="shared" si="32"/>
        <v>0</v>
      </c>
      <c r="L68" s="13">
        <f t="shared" si="33"/>
        <v>-39.292114966825118</v>
      </c>
      <c r="M68" s="13">
        <f t="shared" si="34"/>
        <v>39.292114966825118</v>
      </c>
      <c r="N68" s="13">
        <f t="shared" si="35"/>
        <v>0</v>
      </c>
      <c r="O68" s="13">
        <f t="shared" si="36"/>
        <v>0</v>
      </c>
      <c r="P68" s="13">
        <f t="shared" si="37"/>
        <v>-1.0786683624755718E-41</v>
      </c>
      <c r="Q68" s="13">
        <f t="shared" si="38"/>
        <v>1.0786683624755715E-41</v>
      </c>
      <c r="R68" s="13">
        <f t="shared" si="39"/>
        <v>0</v>
      </c>
      <c r="S68" s="13">
        <f t="shared" si="40"/>
        <v>0</v>
      </c>
      <c r="T68" s="13">
        <f t="shared" si="41"/>
        <v>-6.1957850659192437E-6</v>
      </c>
      <c r="U68" s="13">
        <f t="shared" si="42"/>
        <v>0</v>
      </c>
      <c r="V68" s="13">
        <f t="shared" si="43"/>
        <v>6.1957850659192437E-6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4.4511041030790709E-4</v>
      </c>
      <c r="E69" s="13">
        <f t="shared" si="26"/>
        <v>2246.6335921198643</v>
      </c>
      <c r="F69" s="13">
        <f t="shared" si="27"/>
        <v>-0.02</v>
      </c>
      <c r="G69" s="13">
        <f t="shared" si="28"/>
        <v>8.9022082061581423E-6</v>
      </c>
      <c r="H69" s="13">
        <f t="shared" si="29"/>
        <v>0</v>
      </c>
      <c r="I69" s="13">
        <f t="shared" si="30"/>
        <v>0.02</v>
      </c>
      <c r="J69" s="13">
        <f t="shared" si="31"/>
        <v>-8.9022082061581423E-6</v>
      </c>
      <c r="K69" s="13">
        <f t="shared" si="32"/>
        <v>0</v>
      </c>
      <c r="L69" s="13">
        <f t="shared" si="33"/>
        <v>-44.932662940189083</v>
      </c>
      <c r="M69" s="13">
        <f t="shared" si="34"/>
        <v>44.932662940189083</v>
      </c>
      <c r="N69" s="13">
        <f t="shared" si="35"/>
        <v>0</v>
      </c>
      <c r="O69" s="13">
        <f t="shared" si="36"/>
        <v>0</v>
      </c>
      <c r="P69" s="13">
        <f t="shared" si="37"/>
        <v>-1.6694064240851665E-42</v>
      </c>
      <c r="Q69" s="13">
        <f t="shared" si="38"/>
        <v>1.6694064240851662E-42</v>
      </c>
      <c r="R69" s="13">
        <f t="shared" si="39"/>
        <v>0</v>
      </c>
      <c r="S69" s="13">
        <f t="shared" si="40"/>
        <v>0</v>
      </c>
      <c r="T69" s="13">
        <f t="shared" si="41"/>
        <v>-5.3100422404147436E-6</v>
      </c>
      <c r="U69" s="13">
        <f t="shared" si="42"/>
        <v>0</v>
      </c>
      <c r="V69" s="13">
        <f t="shared" si="43"/>
        <v>5.3100422404147436E-6</v>
      </c>
      <c r="W69" s="13">
        <f t="shared" si="44"/>
        <v>0</v>
      </c>
      <c r="X69" s="53"/>
    </row>
  </sheetData>
  <conditionalFormatting sqref="B11">
    <cfRule type="cellIs" dxfId="11" priority="4" operator="equal">
      <formula>"---"</formula>
    </cfRule>
    <cfRule type="expression" dxfId="10" priority="5">
      <formula>IF(Leiterort_x1&lt;$C$6,TRUE,FALSE)</formula>
    </cfRule>
    <cfRule type="expression" dxfId="9" priority="6">
      <formula>IF(Leiterort_x1&gt;$C$6,TRUE,FALSE)</formula>
    </cfRule>
  </conditionalFormatting>
  <conditionalFormatting sqref="F11">
    <cfRule type="cellIs" dxfId="8" priority="1" operator="equal">
      <formula>"---"</formula>
    </cfRule>
    <cfRule type="expression" dxfId="7" priority="2">
      <formula>IF(Leiterort_x1&lt;$C$6,TRUE,FALSE)</formula>
    </cfRule>
    <cfRule type="expression" dxfId="6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20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48">
        <f>SQRT(POWER(((Abstand_D*Abstand_D-Radius_2*Radius_2+Radius_1*Radius_1)/2/Abstand_D),2)-Radius_1*Radius_1)</f>
        <v>0.99996909452242566</v>
      </c>
      <c r="E2" s="49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C3" s="5"/>
      <c r="D3" s="5"/>
      <c r="E3" s="3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$D$6*C8</f>
        <v>21.638999999999999</v>
      </c>
      <c r="C8" s="26">
        <f>'Kraft-Leiter'!V12</f>
        <v>10</v>
      </c>
      <c r="E8" s="4" t="s">
        <v>70</v>
      </c>
      <c r="F8" s="6">
        <f>-Leiterort_x1</f>
        <v>-21.638999999999999</v>
      </c>
    </row>
    <row r="9" spans="1:24">
      <c r="A9" s="4" t="s">
        <v>65</v>
      </c>
      <c r="B9" s="27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9.2488730346930378E-2</v>
      </c>
      <c r="C10" s="1"/>
      <c r="E10" s="4" t="s">
        <v>9</v>
      </c>
      <c r="F10" s="12">
        <f>ATANH(2*KoorK_a*Leiterort_x2/(Leiterort_x2*Leiterort_x2+Leiterort_y2*Leiterort_y2+KoorK_a*KoorK_a))</f>
        <v>-9.2488730346930406E-2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0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0</v>
      </c>
      <c r="G11" s="1"/>
    </row>
    <row r="13" spans="1:24">
      <c r="A13" s="4" t="s">
        <v>24</v>
      </c>
      <c r="B13" s="12">
        <f>KoorK_a/(COSH(Leiter_u1) -COS(Leiter_v1))</f>
        <v>233.63041186445909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-1</v>
      </c>
      <c r="C14" s="4" t="s">
        <v>45</v>
      </c>
      <c r="D14" s="12">
        <f>-SINH(Leiter_u1)*SIN(Leiter_v1)/(COSH(Leiter_u1)-COS(Leiter_v1))</f>
        <v>0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0</v>
      </c>
      <c r="C15" s="4" t="s">
        <v>46</v>
      </c>
      <c r="D15" s="12">
        <f>(1-COSH(Leiter_u1)*COS(Leiter_v1))/(COSH(Leiter_u1)-COS(Leiter_v1))</f>
        <v>-1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-2.2412354345304267E-2</v>
      </c>
      <c r="U16" s="20">
        <f t="shared" ref="U16:W16" si="0">SUM(U20:U69)</f>
        <v>0</v>
      </c>
      <c r="V16" s="21">
        <f t="shared" si="0"/>
        <v>2.2412354345304267E-2</v>
      </c>
      <c r="W16" s="20">
        <f t="shared" si="0"/>
        <v>0</v>
      </c>
      <c r="X16" s="20">
        <f>SQRT(V16*V16+W16*W16)</f>
        <v>2.2412354345304267E-2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1</v>
      </c>
      <c r="C20" s="13">
        <f t="shared" ref="C20:C51" si="2">SIN($A20*Leiter_v1)</f>
        <v>0</v>
      </c>
      <c r="D20" s="13">
        <f t="shared" ref="D20:D51" si="3">EXP(-$A20*Leiter_u1)</f>
        <v>0.91165948499268279</v>
      </c>
      <c r="E20" s="13">
        <f t="shared" ref="E20:E51" si="4">EXP($A20*Leiter_u1)</f>
        <v>1.0969007797994075</v>
      </c>
      <c r="F20" s="13">
        <f t="shared" ref="F20:F51" si="5">-Strom_1/$A20</f>
        <v>-1</v>
      </c>
      <c r="G20" s="13">
        <f t="shared" ref="G20:G51" si="6">Strom_1/$A20*COS($A20*Leiter_v1)/EXP($A20*Leiter_u1)</f>
        <v>0.91165948499268279</v>
      </c>
      <c r="H20" s="13">
        <f t="shared" ref="H20:H51" si="7">Strom_1/$A20*SIN($A20*Leiter_v1)/EXP($A20*Leiter_u1)</f>
        <v>0</v>
      </c>
      <c r="I20" s="13">
        <f t="shared" ref="I20:I51" si="8">-Strom_2/$A20</f>
        <v>1</v>
      </c>
      <c r="J20" s="13">
        <f t="shared" ref="J20:J51" si="9">Strom_2/$A20*COS($A20*Leiter_v2)/EXP(-$A20*Leiter_u2)</f>
        <v>-0.91165948499268279</v>
      </c>
      <c r="K20" s="13">
        <f t="shared" ref="K20:K51" si="10">Strom_2/$A20*SIN($A20*Leiter_v2)/EXP(-$A20*Leiter_u2)</f>
        <v>0</v>
      </c>
      <c r="L20" s="13">
        <f t="shared" ref="L20:L51" si="11">F20+G20+I20+J20*EXP(-2*$A20*Leiter_u2)</f>
        <v>-0.18524129480672491</v>
      </c>
      <c r="M20" s="13">
        <f t="shared" ref="M20:M51" si="12">F20+G20*EXP(2*$A20*Leiter_u1)+I20+J20</f>
        <v>0.18524129480672491</v>
      </c>
      <c r="N20" s="13">
        <f t="shared" ref="N20:N51" si="13">H20+K20*EXP(-2*$A20*Leiter_u2)</f>
        <v>0</v>
      </c>
      <c r="O20" s="13">
        <f t="shared" ref="O20:O51" si="14">H20*EXP(2*$A20*Leiter_u1)+K20</f>
        <v>0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-2.2042680055175415E-2</v>
      </c>
      <c r="Q20" s="13">
        <f t="shared" ref="Q20:Q51" si="16">(M20+P20)*((Perm_mü1-1)/(Perm_mü1+1)*EXP(-2*$A20*Körper_u1))</f>
        <v>2.2042680055175418E-2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13">
        <f t="shared" ref="S20:S51" si="18">(O20+R20)*((Perm_mü1-1)/(Perm_mü1+1)*EXP(-2*$A20*Körper_u1))</f>
        <v>0</v>
      </c>
      <c r="T20" s="13">
        <f t="shared" ref="T20:T51" si="19">Strom_1/Metric_h*$A20*((-(I20+J20+P20)*$B20-(K20+R20)*$C20)*$D20+((Q20*$B20+S20*$C20)*$E20))</f>
        <v>-1.55212743229021E-4</v>
      </c>
      <c r="U20" s="13">
        <f t="shared" ref="U20:U51" si="20">Strom_1/Metric_h*$A20*((-(I20+J20+P20)*$C20+(K20+R20)*$B20)*$D20+((-Q20*$C20+S20*$B20)*$E20))</f>
        <v>0</v>
      </c>
      <c r="V20" s="13">
        <f t="shared" ref="V20:V51" si="21">KoorK_xu*T20-KoorK_xv*U20</f>
        <v>1.55212743229021E-4</v>
      </c>
      <c r="W20" s="13">
        <f t="shared" ref="W20:W51" si="22">KoorK_yu*T20+KoorK_yv*U20</f>
        <v>0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0</v>
      </c>
      <c r="D21" s="13">
        <f t="shared" si="3"/>
        <v>0.83112301657712351</v>
      </c>
      <c r="E21" s="13">
        <f t="shared" si="4"/>
        <v>1.2031913207245484</v>
      </c>
      <c r="F21" s="13">
        <f t="shared" si="5"/>
        <v>-0.5</v>
      </c>
      <c r="G21" s="13">
        <f t="shared" si="6"/>
        <v>0.41556150828856175</v>
      </c>
      <c r="H21" s="13">
        <f t="shared" si="7"/>
        <v>0</v>
      </c>
      <c r="I21" s="13">
        <f t="shared" si="8"/>
        <v>0.5</v>
      </c>
      <c r="J21" s="13">
        <f t="shared" si="9"/>
        <v>-0.41556150828856175</v>
      </c>
      <c r="K21" s="13">
        <f t="shared" si="10"/>
        <v>0</v>
      </c>
      <c r="L21" s="13">
        <f t="shared" si="11"/>
        <v>-0.18603415207371254</v>
      </c>
      <c r="M21" s="13">
        <f t="shared" si="12"/>
        <v>0.18603415207371243</v>
      </c>
      <c r="N21" s="13">
        <f t="shared" si="13"/>
        <v>0</v>
      </c>
      <c r="O21" s="13">
        <f t="shared" si="14"/>
        <v>0</v>
      </c>
      <c r="P21" s="13">
        <f t="shared" si="15"/>
        <v>-3.3395732754884829E-3</v>
      </c>
      <c r="Q21" s="13">
        <f t="shared" si="16"/>
        <v>3.3395732754884803E-3</v>
      </c>
      <c r="R21" s="13">
        <f t="shared" si="17"/>
        <v>0</v>
      </c>
      <c r="S21" s="13">
        <f t="shared" si="18"/>
        <v>0</v>
      </c>
      <c r="T21" s="13">
        <f t="shared" si="19"/>
        <v>-5.4260942867669266E-4</v>
      </c>
      <c r="U21" s="13">
        <f t="shared" si="20"/>
        <v>0</v>
      </c>
      <c r="V21" s="13">
        <f t="shared" si="21"/>
        <v>5.4260942867669266E-4</v>
      </c>
      <c r="W21" s="13">
        <f t="shared" si="22"/>
        <v>0</v>
      </c>
      <c r="X21" s="53"/>
    </row>
    <row r="22" spans="1:24">
      <c r="A22" s="1">
        <v>3</v>
      </c>
      <c r="B22" s="13">
        <f t="shared" si="1"/>
        <v>1</v>
      </c>
      <c r="C22" s="13">
        <f t="shared" si="2"/>
        <v>0</v>
      </c>
      <c r="D22" s="13">
        <f t="shared" si="3"/>
        <v>0.75770118125826535</v>
      </c>
      <c r="E22" s="13">
        <f t="shared" si="4"/>
        <v>1.3197814979506362</v>
      </c>
      <c r="F22" s="13">
        <f t="shared" si="5"/>
        <v>-0.33333333333333331</v>
      </c>
      <c r="G22" s="13">
        <f t="shared" si="6"/>
        <v>0.25256706041942178</v>
      </c>
      <c r="H22" s="13">
        <f t="shared" si="7"/>
        <v>0</v>
      </c>
      <c r="I22" s="13">
        <f t="shared" si="8"/>
        <v>0.33333333333333331</v>
      </c>
      <c r="J22" s="13">
        <f t="shared" si="9"/>
        <v>-0.25256706041942173</v>
      </c>
      <c r="K22" s="13">
        <f t="shared" si="10"/>
        <v>0</v>
      </c>
      <c r="L22" s="13">
        <f t="shared" si="11"/>
        <v>-0.18736010556412358</v>
      </c>
      <c r="M22" s="13">
        <f t="shared" si="12"/>
        <v>0.18736010556412364</v>
      </c>
      <c r="N22" s="13">
        <f t="shared" si="13"/>
        <v>0</v>
      </c>
      <c r="O22" s="13">
        <f t="shared" si="14"/>
        <v>0</v>
      </c>
      <c r="P22" s="13">
        <f t="shared" si="15"/>
        <v>-4.6236691563763095E-4</v>
      </c>
      <c r="Q22" s="13">
        <f t="shared" si="16"/>
        <v>4.6236691563763112E-4</v>
      </c>
      <c r="R22" s="13">
        <f t="shared" si="17"/>
        <v>0</v>
      </c>
      <c r="S22" s="13">
        <f t="shared" si="18"/>
        <v>0</v>
      </c>
      <c r="T22" s="13">
        <f t="shared" si="19"/>
        <v>-7.7347988200655849E-4</v>
      </c>
      <c r="U22" s="13">
        <f t="shared" si="20"/>
        <v>0</v>
      </c>
      <c r="V22" s="13">
        <f t="shared" si="21"/>
        <v>7.7347988200655849E-4</v>
      </c>
      <c r="W22" s="13">
        <f t="shared" si="22"/>
        <v>0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0</v>
      </c>
      <c r="D23" s="13">
        <f t="shared" si="3"/>
        <v>0.69076546868425759</v>
      </c>
      <c r="E23" s="13">
        <f t="shared" si="4"/>
        <v>1.447669354266883</v>
      </c>
      <c r="F23" s="13">
        <f t="shared" si="5"/>
        <v>-0.25</v>
      </c>
      <c r="G23" s="13">
        <f t="shared" si="6"/>
        <v>0.1726913671710644</v>
      </c>
      <c r="H23" s="13">
        <f t="shared" si="7"/>
        <v>0</v>
      </c>
      <c r="I23" s="13">
        <f t="shared" si="8"/>
        <v>0.25</v>
      </c>
      <c r="J23" s="13">
        <f t="shared" si="9"/>
        <v>-0.17269136717106437</v>
      </c>
      <c r="K23" s="13">
        <f t="shared" si="10"/>
        <v>0</v>
      </c>
      <c r="L23" s="13">
        <f t="shared" si="11"/>
        <v>-0.18922597139565636</v>
      </c>
      <c r="M23" s="13">
        <f t="shared" si="12"/>
        <v>0.18922597139565633</v>
      </c>
      <c r="N23" s="13">
        <f t="shared" si="13"/>
        <v>0</v>
      </c>
      <c r="O23" s="13">
        <f t="shared" si="14"/>
        <v>0</v>
      </c>
      <c r="P23" s="13">
        <f t="shared" si="15"/>
        <v>-6.3333786367116414E-5</v>
      </c>
      <c r="Q23" s="13">
        <f t="shared" si="16"/>
        <v>6.3333786367116414E-5</v>
      </c>
      <c r="R23" s="13">
        <f t="shared" si="17"/>
        <v>0</v>
      </c>
      <c r="S23" s="13">
        <f t="shared" si="18"/>
        <v>0</v>
      </c>
      <c r="T23" s="13">
        <f t="shared" si="19"/>
        <v>-9.1198227816479359E-4</v>
      </c>
      <c r="U23" s="13">
        <f t="shared" si="20"/>
        <v>0</v>
      </c>
      <c r="V23" s="13">
        <f t="shared" si="21"/>
        <v>9.1198227816479359E-4</v>
      </c>
      <c r="W23" s="13">
        <f t="shared" si="22"/>
        <v>0</v>
      </c>
      <c r="X23" s="53"/>
    </row>
    <row r="24" spans="1:24">
      <c r="A24" s="1">
        <v>5</v>
      </c>
      <c r="B24" s="13">
        <f t="shared" si="1"/>
        <v>1</v>
      </c>
      <c r="C24" s="13">
        <f t="shared" si="2"/>
        <v>0</v>
      </c>
      <c r="D24" s="13">
        <f t="shared" si="3"/>
        <v>0.62974289143141937</v>
      </c>
      <c r="E24" s="13">
        <f t="shared" si="4"/>
        <v>1.5879496435870488</v>
      </c>
      <c r="F24" s="13">
        <f t="shared" si="5"/>
        <v>-0.2</v>
      </c>
      <c r="G24" s="13">
        <f t="shared" si="6"/>
        <v>0.12594857828628389</v>
      </c>
      <c r="H24" s="13">
        <f t="shared" si="7"/>
        <v>0</v>
      </c>
      <c r="I24" s="13">
        <f t="shared" si="8"/>
        <v>0.2</v>
      </c>
      <c r="J24" s="13">
        <f t="shared" si="9"/>
        <v>-0.12594857828628386</v>
      </c>
      <c r="K24" s="13">
        <f t="shared" si="10"/>
        <v>0</v>
      </c>
      <c r="L24" s="13">
        <f t="shared" si="11"/>
        <v>-0.19164135043112593</v>
      </c>
      <c r="M24" s="13">
        <f t="shared" si="12"/>
        <v>0.1916413504311259</v>
      </c>
      <c r="N24" s="13">
        <f t="shared" si="13"/>
        <v>0</v>
      </c>
      <c r="O24" s="13">
        <f t="shared" si="14"/>
        <v>0</v>
      </c>
      <c r="P24" s="13">
        <f t="shared" si="15"/>
        <v>-8.6833443404508585E-6</v>
      </c>
      <c r="Q24" s="13">
        <f t="shared" si="16"/>
        <v>8.6833443404508535E-6</v>
      </c>
      <c r="R24" s="13">
        <f t="shared" si="17"/>
        <v>0</v>
      </c>
      <c r="S24" s="13">
        <f t="shared" si="18"/>
        <v>0</v>
      </c>
      <c r="T24" s="13">
        <f t="shared" si="19"/>
        <v>-9.9760341696703827E-4</v>
      </c>
      <c r="U24" s="13">
        <f t="shared" si="20"/>
        <v>0</v>
      </c>
      <c r="V24" s="13">
        <f t="shared" si="21"/>
        <v>9.9760341696703827E-4</v>
      </c>
      <c r="W24" s="13">
        <f t="shared" si="22"/>
        <v>0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0</v>
      </c>
      <c r="D25" s="13">
        <f t="shared" si="3"/>
        <v>0.57411108008017075</v>
      </c>
      <c r="E25" s="13">
        <f t="shared" si="4"/>
        <v>1.7418232023328251</v>
      </c>
      <c r="F25" s="13">
        <f t="shared" si="5"/>
        <v>-0.16666666666666666</v>
      </c>
      <c r="G25" s="13">
        <f t="shared" si="6"/>
        <v>9.5685180013361792E-2</v>
      </c>
      <c r="H25" s="13">
        <f t="shared" si="7"/>
        <v>0</v>
      </c>
      <c r="I25" s="13">
        <f t="shared" si="8"/>
        <v>0.16666666666666666</v>
      </c>
      <c r="J25" s="13">
        <f t="shared" si="9"/>
        <v>-9.5685180013361765E-2</v>
      </c>
      <c r="K25" s="13">
        <f t="shared" si="10"/>
        <v>0</v>
      </c>
      <c r="L25" s="13">
        <f t="shared" si="11"/>
        <v>-0.19461868704210905</v>
      </c>
      <c r="M25" s="13">
        <f t="shared" si="12"/>
        <v>0.19461868704210902</v>
      </c>
      <c r="N25" s="13">
        <f t="shared" si="13"/>
        <v>0</v>
      </c>
      <c r="O25" s="13">
        <f t="shared" si="14"/>
        <v>0</v>
      </c>
      <c r="P25" s="13">
        <f t="shared" si="15"/>
        <v>-1.1934843872611967E-6</v>
      </c>
      <c r="Q25" s="13">
        <f t="shared" si="16"/>
        <v>1.1934843872611965E-6</v>
      </c>
      <c r="R25" s="13">
        <f t="shared" si="17"/>
        <v>0</v>
      </c>
      <c r="S25" s="13">
        <f t="shared" si="18"/>
        <v>0</v>
      </c>
      <c r="T25" s="13">
        <f t="shared" si="19"/>
        <v>-1.0464860360848243E-3</v>
      </c>
      <c r="U25" s="13">
        <f t="shared" si="20"/>
        <v>0</v>
      </c>
      <c r="V25" s="13">
        <f t="shared" si="21"/>
        <v>1.0464860360848243E-3</v>
      </c>
      <c r="W25" s="13">
        <f t="shared" si="22"/>
        <v>0</v>
      </c>
      <c r="X25" s="53"/>
    </row>
    <row r="26" spans="1:24">
      <c r="A26" s="1">
        <v>7</v>
      </c>
      <c r="B26" s="13">
        <f t="shared" si="1"/>
        <v>1</v>
      </c>
      <c r="C26" s="13">
        <f t="shared" si="2"/>
        <v>0</v>
      </c>
      <c r="D26" s="13">
        <f t="shared" si="3"/>
        <v>0.52339381159448128</v>
      </c>
      <c r="E26" s="13">
        <f t="shared" si="4"/>
        <v>1.910607228911577</v>
      </c>
      <c r="F26" s="13">
        <f t="shared" si="5"/>
        <v>-0.14285714285714285</v>
      </c>
      <c r="G26" s="13">
        <f t="shared" si="6"/>
        <v>7.4770544513497336E-2</v>
      </c>
      <c r="H26" s="13">
        <f t="shared" si="7"/>
        <v>0</v>
      </c>
      <c r="I26" s="13">
        <f t="shared" si="8"/>
        <v>0.14285714285714285</v>
      </c>
      <c r="J26" s="13">
        <f t="shared" si="9"/>
        <v>-7.4770544513497308E-2</v>
      </c>
      <c r="K26" s="13">
        <f t="shared" si="10"/>
        <v>0</v>
      </c>
      <c r="L26" s="13">
        <f t="shared" si="11"/>
        <v>-0.19817334533101372</v>
      </c>
      <c r="M26" s="13">
        <f t="shared" si="12"/>
        <v>0.19817334533101372</v>
      </c>
      <c r="N26" s="13">
        <f t="shared" si="13"/>
        <v>0</v>
      </c>
      <c r="O26" s="13">
        <f t="shared" si="14"/>
        <v>0</v>
      </c>
      <c r="P26" s="13">
        <f t="shared" si="15"/>
        <v>-1.644739546820811E-7</v>
      </c>
      <c r="Q26" s="13">
        <f t="shared" si="16"/>
        <v>1.644739546820811E-7</v>
      </c>
      <c r="R26" s="13">
        <f t="shared" si="17"/>
        <v>0</v>
      </c>
      <c r="S26" s="13">
        <f t="shared" si="18"/>
        <v>0</v>
      </c>
      <c r="T26" s="13">
        <f t="shared" si="19"/>
        <v>-1.0677117130425758E-3</v>
      </c>
      <c r="U26" s="13">
        <f t="shared" si="20"/>
        <v>0</v>
      </c>
      <c r="V26" s="13">
        <f t="shared" si="21"/>
        <v>1.0677117130425758E-3</v>
      </c>
      <c r="W26" s="13">
        <f t="shared" si="22"/>
        <v>0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0</v>
      </c>
      <c r="D27" s="13">
        <f t="shared" si="3"/>
        <v>0.47715693272658205</v>
      </c>
      <c r="E27" s="13">
        <f t="shared" si="4"/>
        <v>2.0957465592834938</v>
      </c>
      <c r="F27" s="13">
        <f t="shared" si="5"/>
        <v>-0.125</v>
      </c>
      <c r="G27" s="13">
        <f t="shared" si="6"/>
        <v>5.9644616590822763E-2</v>
      </c>
      <c r="H27" s="13">
        <f t="shared" si="7"/>
        <v>0</v>
      </c>
      <c r="I27" s="13">
        <f t="shared" si="8"/>
        <v>0.125</v>
      </c>
      <c r="J27" s="13">
        <f t="shared" si="9"/>
        <v>-5.9644616590822749E-2</v>
      </c>
      <c r="K27" s="13">
        <f t="shared" si="10"/>
        <v>0</v>
      </c>
      <c r="L27" s="13">
        <f t="shared" si="11"/>
        <v>-0.20232370331961408</v>
      </c>
      <c r="M27" s="13">
        <f t="shared" si="12"/>
        <v>0.20232370331961402</v>
      </c>
      <c r="N27" s="13">
        <f t="shared" si="13"/>
        <v>0</v>
      </c>
      <c r="O27" s="13">
        <f t="shared" si="14"/>
        <v>0</v>
      </c>
      <c r="P27" s="13">
        <f t="shared" si="15"/>
        <v>-2.2725652377130375E-8</v>
      </c>
      <c r="Q27" s="13">
        <f t="shared" si="16"/>
        <v>2.2725652377130365E-8</v>
      </c>
      <c r="R27" s="13">
        <f t="shared" si="17"/>
        <v>0</v>
      </c>
      <c r="S27" s="13">
        <f t="shared" si="18"/>
        <v>0</v>
      </c>
      <c r="T27" s="13">
        <f t="shared" si="19"/>
        <v>-1.067830701146022E-3</v>
      </c>
      <c r="U27" s="13">
        <f t="shared" si="20"/>
        <v>0</v>
      </c>
      <c r="V27" s="13">
        <f t="shared" si="21"/>
        <v>1.067830701146022E-3</v>
      </c>
      <c r="W27" s="13">
        <f t="shared" si="22"/>
        <v>0</v>
      </c>
      <c r="X27" s="53"/>
    </row>
    <row r="28" spans="1:24">
      <c r="A28" s="1">
        <v>9</v>
      </c>
      <c r="B28" s="13">
        <f t="shared" si="1"/>
        <v>1</v>
      </c>
      <c r="C28" s="13">
        <f t="shared" si="2"/>
        <v>0</v>
      </c>
      <c r="D28" s="13">
        <f t="shared" si="3"/>
        <v>0.43500464355020396</v>
      </c>
      <c r="E28" s="13">
        <f t="shared" si="4"/>
        <v>2.2988260351399901</v>
      </c>
      <c r="F28" s="13">
        <f t="shared" si="5"/>
        <v>-0.1111111111111111</v>
      </c>
      <c r="G28" s="13">
        <f t="shared" si="6"/>
        <v>4.833384928335599E-2</v>
      </c>
      <c r="H28" s="13">
        <f t="shared" si="7"/>
        <v>0</v>
      </c>
      <c r="I28" s="13">
        <f t="shared" si="8"/>
        <v>0.1111111111111111</v>
      </c>
      <c r="J28" s="13">
        <f t="shared" si="9"/>
        <v>-4.8333849283355983E-2</v>
      </c>
      <c r="K28" s="13">
        <f t="shared" si="10"/>
        <v>0</v>
      </c>
      <c r="L28" s="13">
        <f t="shared" si="11"/>
        <v>-0.20709126573219849</v>
      </c>
      <c r="M28" s="13">
        <f t="shared" si="12"/>
        <v>0.20709126573219838</v>
      </c>
      <c r="N28" s="13">
        <f t="shared" si="13"/>
        <v>0</v>
      </c>
      <c r="O28" s="13">
        <f t="shared" si="14"/>
        <v>0</v>
      </c>
      <c r="P28" s="13">
        <f t="shared" si="15"/>
        <v>-3.1481020764548723E-9</v>
      </c>
      <c r="Q28" s="13">
        <f t="shared" si="16"/>
        <v>3.1481020764548707E-9</v>
      </c>
      <c r="R28" s="13">
        <f t="shared" si="17"/>
        <v>0</v>
      </c>
      <c r="S28" s="13">
        <f t="shared" si="18"/>
        <v>0</v>
      </c>
      <c r="T28" s="13">
        <f t="shared" si="19"/>
        <v>-1.0519843038463183E-3</v>
      </c>
      <c r="U28" s="13">
        <f t="shared" si="20"/>
        <v>0</v>
      </c>
      <c r="V28" s="13">
        <f t="shared" si="21"/>
        <v>1.0519843038463183E-3</v>
      </c>
      <c r="W28" s="13">
        <f t="shared" si="22"/>
        <v>0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0</v>
      </c>
      <c r="D29" s="13">
        <f t="shared" si="3"/>
        <v>0.39657610930840448</v>
      </c>
      <c r="E29" s="13">
        <f t="shared" si="4"/>
        <v>2.5215840705682351</v>
      </c>
      <c r="F29" s="13">
        <f t="shared" si="5"/>
        <v>-0.1</v>
      </c>
      <c r="G29" s="13">
        <f t="shared" si="6"/>
        <v>3.9657610930840456E-2</v>
      </c>
      <c r="H29" s="13">
        <f t="shared" si="7"/>
        <v>0</v>
      </c>
      <c r="I29" s="13">
        <f t="shared" si="8"/>
        <v>0.1</v>
      </c>
      <c r="J29" s="13">
        <f t="shared" si="9"/>
        <v>-3.9657610930840442E-2</v>
      </c>
      <c r="K29" s="13">
        <f t="shared" si="10"/>
        <v>0</v>
      </c>
      <c r="L29" s="13">
        <f t="shared" si="11"/>
        <v>-0.21250079612598316</v>
      </c>
      <c r="M29" s="13">
        <f t="shared" si="12"/>
        <v>0.21250079612598313</v>
      </c>
      <c r="N29" s="13">
        <f t="shared" si="13"/>
        <v>0</v>
      </c>
      <c r="O29" s="13">
        <f t="shared" si="14"/>
        <v>0</v>
      </c>
      <c r="P29" s="13">
        <f t="shared" si="15"/>
        <v>-4.3718472355991303E-10</v>
      </c>
      <c r="Q29" s="13">
        <f t="shared" si="16"/>
        <v>4.3718472355991287E-10</v>
      </c>
      <c r="R29" s="13">
        <f t="shared" si="17"/>
        <v>0</v>
      </c>
      <c r="S29" s="13">
        <f t="shared" si="18"/>
        <v>0</v>
      </c>
      <c r="T29" s="13">
        <f t="shared" si="19"/>
        <v>-1.0242822591747796E-3</v>
      </c>
      <c r="U29" s="13">
        <f t="shared" si="20"/>
        <v>0</v>
      </c>
      <c r="V29" s="13">
        <f t="shared" si="21"/>
        <v>1.0242822591747796E-3</v>
      </c>
      <c r="W29" s="13">
        <f t="shared" si="22"/>
        <v>0</v>
      </c>
      <c r="X29" s="53"/>
    </row>
    <row r="30" spans="1:24" hidden="1">
      <c r="A30" s="1">
        <v>11</v>
      </c>
      <c r="B30" s="13">
        <f t="shared" si="1"/>
        <v>1</v>
      </c>
      <c r="C30" s="13">
        <f t="shared" si="2"/>
        <v>0</v>
      </c>
      <c r="D30" s="13">
        <f t="shared" si="3"/>
        <v>0.36154237157250191</v>
      </c>
      <c r="E30" s="13">
        <f t="shared" si="4"/>
        <v>2.7659275333360611</v>
      </c>
      <c r="F30" s="13">
        <f t="shared" si="5"/>
        <v>-9.0909090909090912E-2</v>
      </c>
      <c r="G30" s="13">
        <f t="shared" si="6"/>
        <v>3.2867488324772903E-2</v>
      </c>
      <c r="H30" s="13">
        <f t="shared" si="7"/>
        <v>0</v>
      </c>
      <c r="I30" s="13">
        <f t="shared" si="8"/>
        <v>9.0909090909090912E-2</v>
      </c>
      <c r="J30" s="13">
        <f t="shared" si="9"/>
        <v>-3.2867488324772889E-2</v>
      </c>
      <c r="K30" s="13">
        <f t="shared" si="10"/>
        <v>0</v>
      </c>
      <c r="L30" s="13">
        <f t="shared" si="11"/>
        <v>-0.21858046925123278</v>
      </c>
      <c r="M30" s="13">
        <f t="shared" si="12"/>
        <v>0.2185804692512327</v>
      </c>
      <c r="N30" s="13">
        <f t="shared" si="13"/>
        <v>0</v>
      </c>
      <c r="O30" s="13">
        <f t="shared" si="14"/>
        <v>0</v>
      </c>
      <c r="P30" s="13">
        <f t="shared" si="15"/>
        <v>-6.0860169702596638E-11</v>
      </c>
      <c r="Q30" s="13">
        <f t="shared" si="16"/>
        <v>6.0860169702596612E-11</v>
      </c>
      <c r="R30" s="13">
        <f t="shared" si="17"/>
        <v>0</v>
      </c>
      <c r="S30" s="13">
        <f t="shared" si="18"/>
        <v>0</v>
      </c>
      <c r="T30" s="13">
        <f t="shared" si="19"/>
        <v>-9.88011283267467E-4</v>
      </c>
      <c r="U30" s="13">
        <f t="shared" si="20"/>
        <v>0</v>
      </c>
      <c r="V30" s="13">
        <f t="shared" si="21"/>
        <v>9.88011283267467E-4</v>
      </c>
      <c r="W30" s="13">
        <f t="shared" si="22"/>
        <v>0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0</v>
      </c>
      <c r="D31" s="13">
        <f t="shared" si="3"/>
        <v>0.32960353227082023</v>
      </c>
      <c r="E31" s="13">
        <f t="shared" si="4"/>
        <v>3.0339480681849773</v>
      </c>
      <c r="F31" s="13">
        <f t="shared" si="5"/>
        <v>-8.3333333333333329E-2</v>
      </c>
      <c r="G31" s="13">
        <f t="shared" si="6"/>
        <v>2.7466961022568355E-2</v>
      </c>
      <c r="H31" s="13">
        <f t="shared" si="7"/>
        <v>0</v>
      </c>
      <c r="I31" s="13">
        <f t="shared" si="8"/>
        <v>8.3333333333333329E-2</v>
      </c>
      <c r="J31" s="13">
        <f t="shared" si="9"/>
        <v>-2.7466961022568341E-2</v>
      </c>
      <c r="K31" s="13">
        <f t="shared" si="10"/>
        <v>0</v>
      </c>
      <c r="L31" s="13">
        <f t="shared" si="11"/>
        <v>-0.22536204465951321</v>
      </c>
      <c r="M31" s="13">
        <f t="shared" si="12"/>
        <v>0.22536204465951309</v>
      </c>
      <c r="N31" s="13">
        <f t="shared" si="13"/>
        <v>0</v>
      </c>
      <c r="O31" s="13">
        <f t="shared" si="14"/>
        <v>0</v>
      </c>
      <c r="P31" s="13">
        <f t="shared" si="15"/>
        <v>-8.4921951764888889E-12</v>
      </c>
      <c r="Q31" s="13">
        <f t="shared" si="16"/>
        <v>8.4921951764888857E-12</v>
      </c>
      <c r="R31" s="13">
        <f t="shared" si="17"/>
        <v>0</v>
      </c>
      <c r="S31" s="13">
        <f t="shared" si="18"/>
        <v>0</v>
      </c>
      <c r="T31" s="13">
        <f t="shared" si="19"/>
        <v>-9.4578887088913948E-4</v>
      </c>
      <c r="U31" s="13">
        <f t="shared" si="20"/>
        <v>0</v>
      </c>
      <c r="V31" s="13">
        <f t="shared" si="21"/>
        <v>9.4578887088913948E-4</v>
      </c>
      <c r="W31" s="13">
        <f t="shared" si="22"/>
        <v>0</v>
      </c>
      <c r="X31" s="53"/>
    </row>
    <row r="32" spans="1:24" hidden="1">
      <c r="A32" s="1">
        <v>13</v>
      </c>
      <c r="B32" s="13">
        <f t="shared" si="1"/>
        <v>1</v>
      </c>
      <c r="C32" s="13">
        <f t="shared" si="2"/>
        <v>0</v>
      </c>
      <c r="D32" s="13">
        <f t="shared" si="3"/>
        <v>0.3004861864817851</v>
      </c>
      <c r="E32" s="13">
        <f t="shared" si="4"/>
        <v>3.3279400018630079</v>
      </c>
      <c r="F32" s="13">
        <f t="shared" si="5"/>
        <v>-7.6923076923076927E-2</v>
      </c>
      <c r="G32" s="13">
        <f t="shared" si="6"/>
        <v>2.3114322037060393E-2</v>
      </c>
      <c r="H32" s="13">
        <f t="shared" si="7"/>
        <v>0</v>
      </c>
      <c r="I32" s="13">
        <f t="shared" si="8"/>
        <v>7.6923076923076927E-2</v>
      </c>
      <c r="J32" s="13">
        <f t="shared" si="9"/>
        <v>-2.3114322037060379E-2</v>
      </c>
      <c r="K32" s="13">
        <f t="shared" si="10"/>
        <v>0</v>
      </c>
      <c r="L32" s="13">
        <f t="shared" si="11"/>
        <v>-0.23288106272163261</v>
      </c>
      <c r="M32" s="13">
        <f t="shared" si="12"/>
        <v>0.23288106272163256</v>
      </c>
      <c r="N32" s="13">
        <f t="shared" si="13"/>
        <v>0</v>
      </c>
      <c r="O32" s="13">
        <f t="shared" si="14"/>
        <v>0</v>
      </c>
      <c r="P32" s="13">
        <f t="shared" si="15"/>
        <v>-1.187656239431366E-12</v>
      </c>
      <c r="Q32" s="13">
        <f t="shared" si="16"/>
        <v>1.1876562394313654E-12</v>
      </c>
      <c r="R32" s="13">
        <f t="shared" si="17"/>
        <v>0</v>
      </c>
      <c r="S32" s="13">
        <f t="shared" si="18"/>
        <v>0</v>
      </c>
      <c r="T32" s="13">
        <f t="shared" si="19"/>
        <v>-8.9968697346363557E-4</v>
      </c>
      <c r="U32" s="13">
        <f t="shared" si="20"/>
        <v>0</v>
      </c>
      <c r="V32" s="13">
        <f t="shared" si="21"/>
        <v>8.9968697346363557E-4</v>
      </c>
      <c r="W32" s="13">
        <f t="shared" si="22"/>
        <v>0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0</v>
      </c>
      <c r="D33" s="13">
        <f t="shared" si="3"/>
        <v>0.27394108201539941</v>
      </c>
      <c r="E33" s="13">
        <f t="shared" si="4"/>
        <v>3.6504199831691753</v>
      </c>
      <c r="F33" s="13">
        <f t="shared" si="5"/>
        <v>-7.1428571428571425E-2</v>
      </c>
      <c r="G33" s="13">
        <f t="shared" si="6"/>
        <v>1.9567220143957099E-2</v>
      </c>
      <c r="H33" s="13">
        <f t="shared" si="7"/>
        <v>0</v>
      </c>
      <c r="I33" s="13">
        <f t="shared" si="8"/>
        <v>7.1428571428571425E-2</v>
      </c>
      <c r="J33" s="13">
        <f t="shared" si="9"/>
        <v>-1.9567220143957089E-2</v>
      </c>
      <c r="K33" s="13">
        <f t="shared" si="10"/>
        <v>0</v>
      </c>
      <c r="L33" s="13">
        <f t="shared" si="11"/>
        <v>-0.24117706436812694</v>
      </c>
      <c r="M33" s="13">
        <f t="shared" si="12"/>
        <v>0.24117706436812683</v>
      </c>
      <c r="N33" s="13">
        <f t="shared" si="13"/>
        <v>0</v>
      </c>
      <c r="O33" s="13">
        <f t="shared" si="14"/>
        <v>0</v>
      </c>
      <c r="P33" s="13">
        <f t="shared" si="15"/>
        <v>-1.6646003154943193E-13</v>
      </c>
      <c r="Q33" s="13">
        <f t="shared" si="16"/>
        <v>1.6646003154943183E-13</v>
      </c>
      <c r="R33" s="13">
        <f t="shared" si="17"/>
        <v>0</v>
      </c>
      <c r="S33" s="13">
        <f t="shared" si="18"/>
        <v>0</v>
      </c>
      <c r="T33" s="13">
        <f t="shared" si="19"/>
        <v>-8.5133336881619949E-4</v>
      </c>
      <c r="U33" s="13">
        <f t="shared" si="20"/>
        <v>0</v>
      </c>
      <c r="V33" s="13">
        <f t="shared" si="21"/>
        <v>8.5133336881619949E-4</v>
      </c>
      <c r="W33" s="13">
        <f t="shared" si="22"/>
        <v>0</v>
      </c>
      <c r="X33" s="53"/>
    </row>
    <row r="34" spans="1:24" hidden="1">
      <c r="A34" s="1">
        <v>15</v>
      </c>
      <c r="B34" s="13">
        <f t="shared" si="1"/>
        <v>1</v>
      </c>
      <c r="C34" s="13">
        <f t="shared" si="2"/>
        <v>0</v>
      </c>
      <c r="D34" s="13">
        <f t="shared" si="3"/>
        <v>0.24974098574849729</v>
      </c>
      <c r="E34" s="13">
        <f t="shared" si="4"/>
        <v>4.0041485261336085</v>
      </c>
      <c r="F34" s="13">
        <f t="shared" si="5"/>
        <v>-6.6666666666666666E-2</v>
      </c>
      <c r="G34" s="13">
        <f t="shared" si="6"/>
        <v>1.6649399049899819E-2</v>
      </c>
      <c r="H34" s="13">
        <f t="shared" si="7"/>
        <v>0</v>
      </c>
      <c r="I34" s="13">
        <f t="shared" si="8"/>
        <v>6.6666666666666666E-2</v>
      </c>
      <c r="J34" s="13">
        <f t="shared" si="9"/>
        <v>-1.6649399049899812E-2</v>
      </c>
      <c r="K34" s="13">
        <f t="shared" si="10"/>
        <v>0</v>
      </c>
      <c r="L34" s="13">
        <f t="shared" si="11"/>
        <v>-0.25029383602567418</v>
      </c>
      <c r="M34" s="13">
        <f t="shared" si="12"/>
        <v>0.25029383602567407</v>
      </c>
      <c r="N34" s="13">
        <f t="shared" si="13"/>
        <v>0</v>
      </c>
      <c r="O34" s="13">
        <f t="shared" si="14"/>
        <v>0</v>
      </c>
      <c r="P34" s="13">
        <f t="shared" si="15"/>
        <v>-2.3379838670561643E-14</v>
      </c>
      <c r="Q34" s="13">
        <f t="shared" si="16"/>
        <v>2.3379838670561627E-14</v>
      </c>
      <c r="R34" s="13">
        <f t="shared" si="17"/>
        <v>0</v>
      </c>
      <c r="S34" s="13">
        <f t="shared" si="18"/>
        <v>0</v>
      </c>
      <c r="T34" s="13">
        <f t="shared" si="19"/>
        <v>-8.0199501549942684E-4</v>
      </c>
      <c r="U34" s="13">
        <f t="shared" si="20"/>
        <v>0</v>
      </c>
      <c r="V34" s="13">
        <f t="shared" si="21"/>
        <v>8.0199501549942684E-4</v>
      </c>
      <c r="W34" s="13">
        <f t="shared" si="22"/>
        <v>0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0</v>
      </c>
      <c r="D35" s="13">
        <f t="shared" si="3"/>
        <v>0.22767873844903996</v>
      </c>
      <c r="E35" s="13">
        <f t="shared" si="4"/>
        <v>4.3921536407486039</v>
      </c>
      <c r="F35" s="13">
        <f t="shared" si="5"/>
        <v>-6.25E-2</v>
      </c>
      <c r="G35" s="13">
        <f t="shared" si="6"/>
        <v>1.4229921153064998E-2</v>
      </c>
      <c r="H35" s="13">
        <f t="shared" si="7"/>
        <v>0</v>
      </c>
      <c r="I35" s="13">
        <f t="shared" si="8"/>
        <v>6.25E-2</v>
      </c>
      <c r="J35" s="13">
        <f t="shared" si="9"/>
        <v>-1.4229921153064991E-2</v>
      </c>
      <c r="K35" s="13">
        <f t="shared" si="10"/>
        <v>0</v>
      </c>
      <c r="L35" s="13">
        <f t="shared" si="11"/>
        <v>-0.26027968139372287</v>
      </c>
      <c r="M35" s="13">
        <f t="shared" si="12"/>
        <v>0.26027968139372276</v>
      </c>
      <c r="N35" s="13">
        <f t="shared" si="13"/>
        <v>0</v>
      </c>
      <c r="O35" s="13">
        <f t="shared" si="14"/>
        <v>0</v>
      </c>
      <c r="P35" s="13">
        <f t="shared" si="15"/>
        <v>-3.2904023731197567E-15</v>
      </c>
      <c r="Q35" s="13">
        <f t="shared" si="16"/>
        <v>3.2904023731197547E-15</v>
      </c>
      <c r="R35" s="13">
        <f t="shared" si="17"/>
        <v>0</v>
      </c>
      <c r="S35" s="13">
        <f t="shared" si="18"/>
        <v>0</v>
      </c>
      <c r="T35" s="13">
        <f t="shared" si="19"/>
        <v>-7.526465801424208E-4</v>
      </c>
      <c r="U35" s="13">
        <f t="shared" si="20"/>
        <v>0</v>
      </c>
      <c r="V35" s="13">
        <f t="shared" si="21"/>
        <v>7.526465801424208E-4</v>
      </c>
      <c r="W35" s="13">
        <f t="shared" si="22"/>
        <v>0</v>
      </c>
      <c r="X35" s="53"/>
    </row>
    <row r="36" spans="1:24" hidden="1">
      <c r="A36" s="1">
        <v>17</v>
      </c>
      <c r="B36" s="13">
        <f t="shared" si="1"/>
        <v>1</v>
      </c>
      <c r="C36" s="13">
        <f t="shared" si="2"/>
        <v>0</v>
      </c>
      <c r="D36" s="13">
        <f t="shared" si="3"/>
        <v>0.2075654814382355</v>
      </c>
      <c r="E36" s="13">
        <f t="shared" si="4"/>
        <v>4.8177567535359502</v>
      </c>
      <c r="F36" s="13">
        <f t="shared" si="5"/>
        <v>-5.8823529411764705E-2</v>
      </c>
      <c r="G36" s="13">
        <f t="shared" si="6"/>
        <v>1.2209734202249146E-2</v>
      </c>
      <c r="H36" s="13">
        <f t="shared" si="7"/>
        <v>0</v>
      </c>
      <c r="I36" s="13">
        <f t="shared" si="8"/>
        <v>5.8823529411764705E-2</v>
      </c>
      <c r="J36" s="13">
        <f t="shared" si="9"/>
        <v>-1.2209734202249141E-2</v>
      </c>
      <c r="K36" s="13">
        <f t="shared" si="10"/>
        <v>0</v>
      </c>
      <c r="L36" s="13">
        <f t="shared" si="11"/>
        <v>-0.27118772188810103</v>
      </c>
      <c r="M36" s="13">
        <f t="shared" si="12"/>
        <v>0.27118772188810092</v>
      </c>
      <c r="N36" s="13">
        <f t="shared" si="13"/>
        <v>0</v>
      </c>
      <c r="O36" s="13">
        <f t="shared" si="14"/>
        <v>0</v>
      </c>
      <c r="P36" s="13">
        <f t="shared" si="15"/>
        <v>-4.6397668080776281E-16</v>
      </c>
      <c r="Q36" s="13">
        <f t="shared" si="16"/>
        <v>4.6397668080776261E-16</v>
      </c>
      <c r="R36" s="13">
        <f t="shared" si="17"/>
        <v>0</v>
      </c>
      <c r="S36" s="13">
        <f t="shared" si="18"/>
        <v>0</v>
      </c>
      <c r="T36" s="13">
        <f t="shared" si="19"/>
        <v>-7.0402671912821776E-4</v>
      </c>
      <c r="U36" s="13">
        <f t="shared" si="20"/>
        <v>0</v>
      </c>
      <c r="V36" s="13">
        <f t="shared" si="21"/>
        <v>7.0402671912821776E-4</v>
      </c>
      <c r="W36" s="13">
        <f t="shared" si="22"/>
        <v>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0</v>
      </c>
      <c r="D37" s="13">
        <f t="shared" si="3"/>
        <v>0.18922903991024001</v>
      </c>
      <c r="E37" s="13">
        <f t="shared" si="4"/>
        <v>5.2846011398374459</v>
      </c>
      <c r="F37" s="13">
        <f t="shared" si="5"/>
        <v>-5.5555555555555552E-2</v>
      </c>
      <c r="G37" s="13">
        <f t="shared" si="6"/>
        <v>1.0512724439457779E-2</v>
      </c>
      <c r="H37" s="13">
        <f t="shared" si="7"/>
        <v>0</v>
      </c>
      <c r="I37" s="13">
        <f t="shared" si="8"/>
        <v>5.5555555555555552E-2</v>
      </c>
      <c r="J37" s="13">
        <f t="shared" si="9"/>
        <v>-1.0512724439457773E-2</v>
      </c>
      <c r="K37" s="13">
        <f t="shared" si="10"/>
        <v>0</v>
      </c>
      <c r="L37" s="13">
        <f t="shared" si="11"/>
        <v>-0.28307622777373376</v>
      </c>
      <c r="M37" s="13">
        <f t="shared" si="12"/>
        <v>0.2830762277737337</v>
      </c>
      <c r="N37" s="13">
        <f t="shared" si="13"/>
        <v>0</v>
      </c>
      <c r="O37" s="13">
        <f t="shared" si="14"/>
        <v>0</v>
      </c>
      <c r="P37" s="13">
        <f t="shared" si="15"/>
        <v>-6.5546109348092594E-17</v>
      </c>
      <c r="Q37" s="13">
        <f t="shared" si="16"/>
        <v>6.5546109348092569E-17</v>
      </c>
      <c r="R37" s="13">
        <f t="shared" si="17"/>
        <v>0</v>
      </c>
      <c r="S37" s="13">
        <f t="shared" si="18"/>
        <v>0</v>
      </c>
      <c r="T37" s="13">
        <f t="shared" si="19"/>
        <v>-6.5668424388983188E-4</v>
      </c>
      <c r="U37" s="13">
        <f t="shared" si="20"/>
        <v>0</v>
      </c>
      <c r="V37" s="13">
        <f t="shared" si="21"/>
        <v>6.5668424388983188E-4</v>
      </c>
      <c r="W37" s="13">
        <f t="shared" si="22"/>
        <v>0</v>
      </c>
      <c r="X37" s="53"/>
    </row>
    <row r="38" spans="1:24" hidden="1">
      <c r="A38" s="1">
        <v>19</v>
      </c>
      <c r="B38" s="13">
        <f t="shared" si="1"/>
        <v>1</v>
      </c>
      <c r="C38" s="13">
        <f t="shared" si="2"/>
        <v>0</v>
      </c>
      <c r="D38" s="13">
        <f t="shared" si="3"/>
        <v>0.17251244907022922</v>
      </c>
      <c r="E38" s="13">
        <f t="shared" si="4"/>
        <v>5.7966831112165327</v>
      </c>
      <c r="F38" s="13">
        <f t="shared" si="5"/>
        <v>-5.2631578947368418E-2</v>
      </c>
      <c r="G38" s="13">
        <f t="shared" si="6"/>
        <v>9.0796025826436425E-3</v>
      </c>
      <c r="H38" s="13">
        <f t="shared" si="7"/>
        <v>0</v>
      </c>
      <c r="I38" s="13">
        <f t="shared" si="8"/>
        <v>5.2631578947368418E-2</v>
      </c>
      <c r="J38" s="13">
        <f t="shared" si="9"/>
        <v>-9.079602582643639E-3</v>
      </c>
      <c r="K38" s="13">
        <f t="shared" si="10"/>
        <v>0</v>
      </c>
      <c r="L38" s="13">
        <f t="shared" si="11"/>
        <v>-0.29600898221822669</v>
      </c>
      <c r="M38" s="13">
        <f t="shared" si="12"/>
        <v>0.29600898221822652</v>
      </c>
      <c r="N38" s="13">
        <f t="shared" si="13"/>
        <v>0</v>
      </c>
      <c r="O38" s="13">
        <f t="shared" si="14"/>
        <v>0</v>
      </c>
      <c r="P38" s="13">
        <f t="shared" si="15"/>
        <v>-9.2761079875446769E-18</v>
      </c>
      <c r="Q38" s="13">
        <f t="shared" si="16"/>
        <v>9.2761079875446708E-18</v>
      </c>
      <c r="R38" s="13">
        <f t="shared" si="17"/>
        <v>0</v>
      </c>
      <c r="S38" s="13">
        <f t="shared" si="18"/>
        <v>0</v>
      </c>
      <c r="T38" s="13">
        <f t="shared" si="19"/>
        <v>-6.1101593258688165E-4</v>
      </c>
      <c r="U38" s="13">
        <f t="shared" si="20"/>
        <v>0</v>
      </c>
      <c r="V38" s="13">
        <f t="shared" si="21"/>
        <v>6.1101593258688165E-4</v>
      </c>
      <c r="W38" s="13">
        <f t="shared" si="22"/>
        <v>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0</v>
      </c>
      <c r="D39" s="13">
        <f t="shared" si="3"/>
        <v>0.15727261047419158</v>
      </c>
      <c r="E39" s="13">
        <f t="shared" si="4"/>
        <v>6.3583862249434713</v>
      </c>
      <c r="F39" s="13">
        <f t="shared" si="5"/>
        <v>-0.05</v>
      </c>
      <c r="G39" s="13">
        <f t="shared" si="6"/>
        <v>7.8636305237095791E-3</v>
      </c>
      <c r="H39" s="13">
        <f t="shared" si="7"/>
        <v>0</v>
      </c>
      <c r="I39" s="13">
        <f t="shared" si="8"/>
        <v>0.05</v>
      </c>
      <c r="J39" s="13">
        <f t="shared" si="9"/>
        <v>-7.8636305237095756E-3</v>
      </c>
      <c r="K39" s="13">
        <f t="shared" si="10"/>
        <v>0</v>
      </c>
      <c r="L39" s="13">
        <f t="shared" si="11"/>
        <v>-0.31005568072346407</v>
      </c>
      <c r="M39" s="13">
        <f t="shared" si="12"/>
        <v>0.31005568072346396</v>
      </c>
      <c r="N39" s="13">
        <f t="shared" si="13"/>
        <v>0</v>
      </c>
      <c r="O39" s="13">
        <f t="shared" si="14"/>
        <v>0</v>
      </c>
      <c r="P39" s="13">
        <f t="shared" si="15"/>
        <v>-1.3149764845974982E-18</v>
      </c>
      <c r="Q39" s="13">
        <f t="shared" si="16"/>
        <v>1.3149764845974976E-18</v>
      </c>
      <c r="R39" s="13">
        <f t="shared" si="17"/>
        <v>0</v>
      </c>
      <c r="S39" s="13">
        <f t="shared" si="18"/>
        <v>0</v>
      </c>
      <c r="T39" s="13">
        <f t="shared" si="19"/>
        <v>-5.672974481837434E-4</v>
      </c>
      <c r="U39" s="13">
        <f t="shared" si="20"/>
        <v>0</v>
      </c>
      <c r="V39" s="13">
        <f t="shared" si="21"/>
        <v>5.672974481837434E-4</v>
      </c>
      <c r="W39" s="13">
        <f t="shared" si="22"/>
        <v>0</v>
      </c>
      <c r="X39" s="53"/>
    </row>
    <row r="40" spans="1:24" hidden="1">
      <c r="A40" s="1">
        <v>21</v>
      </c>
      <c r="B40" s="13">
        <f t="shared" si="1"/>
        <v>1</v>
      </c>
      <c r="C40" s="13">
        <f t="shared" si="2"/>
        <v>0</v>
      </c>
      <c r="D40" s="13">
        <f t="shared" si="3"/>
        <v>0.14337906706835629</v>
      </c>
      <c r="E40" s="13">
        <f t="shared" si="4"/>
        <v>6.9745188084063043</v>
      </c>
      <c r="F40" s="13">
        <f t="shared" si="5"/>
        <v>-4.7619047619047616E-2</v>
      </c>
      <c r="G40" s="13">
        <f t="shared" si="6"/>
        <v>6.8275746223026811E-3</v>
      </c>
      <c r="H40" s="13">
        <f t="shared" si="7"/>
        <v>0</v>
      </c>
      <c r="I40" s="13">
        <f t="shared" si="8"/>
        <v>4.7619047619047616E-2</v>
      </c>
      <c r="J40" s="13">
        <f t="shared" si="9"/>
        <v>-6.8275746223026776E-3</v>
      </c>
      <c r="K40" s="13">
        <f t="shared" si="10"/>
        <v>0</v>
      </c>
      <c r="L40" s="13">
        <f t="shared" si="11"/>
        <v>-0.32529236863514055</v>
      </c>
      <c r="M40" s="13">
        <f t="shared" si="12"/>
        <v>0.32529236863514038</v>
      </c>
      <c r="N40" s="13">
        <f t="shared" si="13"/>
        <v>0</v>
      </c>
      <c r="O40" s="13">
        <f t="shared" si="14"/>
        <v>0</v>
      </c>
      <c r="P40" s="13">
        <f t="shared" si="15"/>
        <v>-1.8671085007367155E-19</v>
      </c>
      <c r="Q40" s="13">
        <f t="shared" si="16"/>
        <v>1.8671085007367143E-19</v>
      </c>
      <c r="R40" s="13">
        <f t="shared" si="17"/>
        <v>0</v>
      </c>
      <c r="S40" s="13">
        <f t="shared" si="18"/>
        <v>0</v>
      </c>
      <c r="T40" s="13">
        <f t="shared" si="19"/>
        <v>-5.2570857199112867E-4</v>
      </c>
      <c r="U40" s="13">
        <f t="shared" si="20"/>
        <v>0</v>
      </c>
      <c r="V40" s="13">
        <f t="shared" si="21"/>
        <v>5.2570857199112867E-4</v>
      </c>
      <c r="W40" s="13">
        <f t="shared" si="22"/>
        <v>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0</v>
      </c>
      <c r="D41" s="13">
        <f t="shared" si="3"/>
        <v>0.13071288644226906</v>
      </c>
      <c r="E41" s="13">
        <f t="shared" si="4"/>
        <v>7.6503551196665089</v>
      </c>
      <c r="F41" s="13">
        <f t="shared" si="5"/>
        <v>-4.5454545454545456E-2</v>
      </c>
      <c r="G41" s="13">
        <f t="shared" si="6"/>
        <v>5.9414948382849565E-3</v>
      </c>
      <c r="H41" s="13">
        <f t="shared" si="7"/>
        <v>0</v>
      </c>
      <c r="I41" s="13">
        <f t="shared" si="8"/>
        <v>4.5454545454545456E-2</v>
      </c>
      <c r="J41" s="13">
        <f t="shared" si="9"/>
        <v>-5.9414948382849522E-3</v>
      </c>
      <c r="K41" s="13">
        <f t="shared" si="10"/>
        <v>0</v>
      </c>
      <c r="L41" s="13">
        <f t="shared" si="11"/>
        <v>-0.34180191969201124</v>
      </c>
      <c r="M41" s="13">
        <f t="shared" si="12"/>
        <v>0.34180191969201085</v>
      </c>
      <c r="N41" s="13">
        <f t="shared" si="13"/>
        <v>0</v>
      </c>
      <c r="O41" s="13">
        <f t="shared" si="14"/>
        <v>0</v>
      </c>
      <c r="P41" s="13">
        <f t="shared" si="15"/>
        <v>-2.6551408627618974E-20</v>
      </c>
      <c r="Q41" s="13">
        <f t="shared" si="16"/>
        <v>2.6551408627618947E-20</v>
      </c>
      <c r="R41" s="13">
        <f t="shared" si="17"/>
        <v>0</v>
      </c>
      <c r="S41" s="13">
        <f t="shared" si="18"/>
        <v>0</v>
      </c>
      <c r="T41" s="13">
        <f t="shared" si="19"/>
        <v>-4.863537535777677E-4</v>
      </c>
      <c r="U41" s="13">
        <f t="shared" si="20"/>
        <v>0</v>
      </c>
      <c r="V41" s="13">
        <f t="shared" si="21"/>
        <v>4.863537535777677E-4</v>
      </c>
      <c r="W41" s="13">
        <f t="shared" si="22"/>
        <v>0</v>
      </c>
      <c r="X41" s="53"/>
    </row>
    <row r="42" spans="1:24" hidden="1">
      <c r="A42" s="1">
        <v>23</v>
      </c>
      <c r="B42" s="13">
        <f t="shared" si="1"/>
        <v>1</v>
      </c>
      <c r="C42" s="13">
        <f t="shared" si="2"/>
        <v>0</v>
      </c>
      <c r="D42" s="13">
        <f t="shared" si="3"/>
        <v>0.11916564273586602</v>
      </c>
      <c r="E42" s="13">
        <f t="shared" si="4"/>
        <v>8.3916804965045824</v>
      </c>
      <c r="F42" s="13">
        <f t="shared" si="5"/>
        <v>-4.3478260869565216E-2</v>
      </c>
      <c r="G42" s="13">
        <f t="shared" si="6"/>
        <v>5.1811149015593928E-3</v>
      </c>
      <c r="H42" s="13">
        <f t="shared" si="7"/>
        <v>0</v>
      </c>
      <c r="I42" s="13">
        <f t="shared" si="8"/>
        <v>4.3478260869565216E-2</v>
      </c>
      <c r="J42" s="13">
        <f t="shared" si="9"/>
        <v>-5.1811149015593876E-3</v>
      </c>
      <c r="K42" s="13">
        <f t="shared" si="10"/>
        <v>0</v>
      </c>
      <c r="L42" s="13">
        <f t="shared" si="11"/>
        <v>-0.35967455885950977</v>
      </c>
      <c r="M42" s="13">
        <f t="shared" si="12"/>
        <v>0.3596745588595095</v>
      </c>
      <c r="N42" s="13">
        <f t="shared" si="13"/>
        <v>0</v>
      </c>
      <c r="O42" s="13">
        <f t="shared" si="14"/>
        <v>0</v>
      </c>
      <c r="P42" s="13">
        <f t="shared" si="15"/>
        <v>-3.7812916551911474E-21</v>
      </c>
      <c r="Q42" s="13">
        <f t="shared" si="16"/>
        <v>3.7812916551911444E-21</v>
      </c>
      <c r="R42" s="13">
        <f t="shared" si="17"/>
        <v>0</v>
      </c>
      <c r="S42" s="13">
        <f t="shared" si="18"/>
        <v>0</v>
      </c>
      <c r="T42" s="13">
        <f t="shared" si="19"/>
        <v>-4.4927880531285292E-4</v>
      </c>
      <c r="U42" s="13">
        <f t="shared" si="20"/>
        <v>0</v>
      </c>
      <c r="V42" s="13">
        <f t="shared" si="21"/>
        <v>4.4927880531285292E-4</v>
      </c>
      <c r="W42" s="13">
        <f t="shared" si="22"/>
        <v>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0</v>
      </c>
      <c r="D43" s="13">
        <f t="shared" si="3"/>
        <v>0.10863848848540164</v>
      </c>
      <c r="E43" s="13">
        <f t="shared" si="4"/>
        <v>9.2048408804433564</v>
      </c>
      <c r="F43" s="13">
        <f t="shared" si="5"/>
        <v>-4.1666666666666664E-2</v>
      </c>
      <c r="G43" s="13">
        <f t="shared" si="6"/>
        <v>4.526603686891735E-3</v>
      </c>
      <c r="H43" s="13">
        <f t="shared" si="7"/>
        <v>0</v>
      </c>
      <c r="I43" s="13">
        <f t="shared" si="8"/>
        <v>4.1666666666666664E-2</v>
      </c>
      <c r="J43" s="13">
        <f t="shared" si="9"/>
        <v>-4.5266036868917307E-3</v>
      </c>
      <c r="K43" s="13">
        <f t="shared" si="10"/>
        <v>0</v>
      </c>
      <c r="L43" s="13">
        <f t="shared" si="11"/>
        <v>-0.37900843299824838</v>
      </c>
      <c r="M43" s="13">
        <f t="shared" si="12"/>
        <v>0.3790084329982481</v>
      </c>
      <c r="N43" s="13">
        <f t="shared" si="13"/>
        <v>0</v>
      </c>
      <c r="O43" s="13">
        <f t="shared" si="14"/>
        <v>0</v>
      </c>
      <c r="P43" s="13">
        <f t="shared" si="15"/>
        <v>-5.3925815000218273E-22</v>
      </c>
      <c r="Q43" s="13">
        <f t="shared" si="16"/>
        <v>5.3925815000218245E-22</v>
      </c>
      <c r="R43" s="13">
        <f t="shared" si="17"/>
        <v>0</v>
      </c>
      <c r="S43" s="13">
        <f t="shared" si="18"/>
        <v>0</v>
      </c>
      <c r="T43" s="13">
        <f t="shared" si="19"/>
        <v>-4.1448442663016187E-4</v>
      </c>
      <c r="U43" s="13">
        <f t="shared" si="20"/>
        <v>0</v>
      </c>
      <c r="V43" s="13">
        <f t="shared" si="21"/>
        <v>4.1448442663016187E-4</v>
      </c>
      <c r="W43" s="13">
        <f t="shared" si="22"/>
        <v>0</v>
      </c>
      <c r="X43" s="53"/>
    </row>
    <row r="44" spans="1:24" hidden="1">
      <c r="A44" s="1">
        <v>25</v>
      </c>
      <c r="B44" s="13">
        <f t="shared" si="1"/>
        <v>1</v>
      </c>
      <c r="C44" s="13">
        <f t="shared" si="2"/>
        <v>0</v>
      </c>
      <c r="D44" s="13">
        <f t="shared" si="3"/>
        <v>9.9041308462984756E-2</v>
      </c>
      <c r="E44" s="13">
        <f t="shared" si="4"/>
        <v>10.096797139687784</v>
      </c>
      <c r="F44" s="13">
        <f t="shared" si="5"/>
        <v>-0.04</v>
      </c>
      <c r="G44" s="13">
        <f t="shared" si="6"/>
        <v>3.9616523385193909E-3</v>
      </c>
      <c r="H44" s="13">
        <f t="shared" si="7"/>
        <v>0</v>
      </c>
      <c r="I44" s="13">
        <f t="shared" si="8"/>
        <v>0.04</v>
      </c>
      <c r="J44" s="13">
        <f t="shared" si="9"/>
        <v>-3.9616523385193874E-3</v>
      </c>
      <c r="K44" s="13">
        <f t="shared" si="10"/>
        <v>0</v>
      </c>
      <c r="L44" s="13">
        <f t="shared" si="11"/>
        <v>-0.39991023324899233</v>
      </c>
      <c r="M44" s="13">
        <f t="shared" si="12"/>
        <v>0.399910233248992</v>
      </c>
      <c r="N44" s="13">
        <f t="shared" si="13"/>
        <v>0</v>
      </c>
      <c r="O44" s="13">
        <f t="shared" si="14"/>
        <v>0</v>
      </c>
      <c r="P44" s="13">
        <f t="shared" si="15"/>
        <v>-7.7006564618735984E-23</v>
      </c>
      <c r="Q44" s="13">
        <f t="shared" si="16"/>
        <v>7.7006564618735902E-23</v>
      </c>
      <c r="R44" s="13">
        <f t="shared" si="17"/>
        <v>0</v>
      </c>
      <c r="S44" s="13">
        <f t="shared" si="18"/>
        <v>0</v>
      </c>
      <c r="T44" s="13">
        <f t="shared" si="19"/>
        <v>-3.8193712440438951E-4</v>
      </c>
      <c r="U44" s="13">
        <f t="shared" si="20"/>
        <v>0</v>
      </c>
      <c r="V44" s="13">
        <f t="shared" si="21"/>
        <v>3.8193712440438951E-4</v>
      </c>
      <c r="W44" s="13">
        <f t="shared" si="22"/>
        <v>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0</v>
      </c>
      <c r="D45" s="13">
        <f t="shared" si="3"/>
        <v>9.029194826636612E-2</v>
      </c>
      <c r="E45" s="13">
        <f t="shared" si="4"/>
        <v>11.075184655999957</v>
      </c>
      <c r="F45" s="13">
        <f t="shared" si="5"/>
        <v>-3.8461538461538464E-2</v>
      </c>
      <c r="G45" s="13">
        <f t="shared" si="6"/>
        <v>3.4727672410140818E-3</v>
      </c>
      <c r="H45" s="13">
        <f t="shared" si="7"/>
        <v>0</v>
      </c>
      <c r="I45" s="13">
        <f t="shared" si="8"/>
        <v>3.8461538461538464E-2</v>
      </c>
      <c r="J45" s="13">
        <f t="shared" si="9"/>
        <v>-3.4727672410140788E-3</v>
      </c>
      <c r="K45" s="13">
        <f t="shared" si="10"/>
        <v>0</v>
      </c>
      <c r="L45" s="13">
        <f t="shared" si="11"/>
        <v>-0.42249587337436934</v>
      </c>
      <c r="M45" s="13">
        <f t="shared" si="12"/>
        <v>0.42249587337436889</v>
      </c>
      <c r="N45" s="13">
        <f t="shared" si="13"/>
        <v>0</v>
      </c>
      <c r="O45" s="13">
        <f t="shared" si="14"/>
        <v>0</v>
      </c>
      <c r="P45" s="13">
        <f t="shared" si="15"/>
        <v>-1.101045055523411E-23</v>
      </c>
      <c r="Q45" s="13">
        <f t="shared" si="16"/>
        <v>1.1010450555234097E-23</v>
      </c>
      <c r="R45" s="13">
        <f t="shared" si="17"/>
        <v>0</v>
      </c>
      <c r="S45" s="13">
        <f t="shared" si="18"/>
        <v>0</v>
      </c>
      <c r="T45" s="13">
        <f t="shared" si="19"/>
        <v>-3.5157799744103173E-4</v>
      </c>
      <c r="U45" s="13">
        <f t="shared" si="20"/>
        <v>0</v>
      </c>
      <c r="V45" s="13">
        <f t="shared" si="21"/>
        <v>3.5157799744103173E-4</v>
      </c>
      <c r="W45" s="13">
        <f t="shared" si="22"/>
        <v>0</v>
      </c>
      <c r="X45" s="53"/>
    </row>
    <row r="46" spans="1:24" hidden="1">
      <c r="A46" s="1">
        <v>27</v>
      </c>
      <c r="B46" s="13">
        <f t="shared" si="1"/>
        <v>1</v>
      </c>
      <c r="C46" s="13">
        <f t="shared" si="2"/>
        <v>0</v>
      </c>
      <c r="D46" s="13">
        <f t="shared" si="3"/>
        <v>8.2315511055501292E-2</v>
      </c>
      <c r="E46" s="13">
        <f t="shared" si="4"/>
        <v>12.148378685588787</v>
      </c>
      <c r="F46" s="13">
        <f t="shared" si="5"/>
        <v>-3.7037037037037035E-2</v>
      </c>
      <c r="G46" s="13">
        <f t="shared" si="6"/>
        <v>3.0487226316852326E-3</v>
      </c>
      <c r="H46" s="13">
        <f t="shared" si="7"/>
        <v>0</v>
      </c>
      <c r="I46" s="13">
        <f t="shared" si="8"/>
        <v>3.7037037037037035E-2</v>
      </c>
      <c r="J46" s="13">
        <f t="shared" si="9"/>
        <v>-3.04872263168523E-3</v>
      </c>
      <c r="K46" s="13">
        <f t="shared" si="10"/>
        <v>0</v>
      </c>
      <c r="L46" s="13">
        <f t="shared" si="11"/>
        <v>-0.4468912286864184</v>
      </c>
      <c r="M46" s="13">
        <f t="shared" si="12"/>
        <v>0.44689122868641801</v>
      </c>
      <c r="N46" s="13">
        <f t="shared" si="13"/>
        <v>0</v>
      </c>
      <c r="O46" s="13">
        <f t="shared" si="14"/>
        <v>0</v>
      </c>
      <c r="P46" s="13">
        <f t="shared" si="15"/>
        <v>-1.5761655748708093E-24</v>
      </c>
      <c r="Q46" s="13">
        <f t="shared" si="16"/>
        <v>1.576165574870808E-24</v>
      </c>
      <c r="R46" s="13">
        <f t="shared" si="17"/>
        <v>0</v>
      </c>
      <c r="S46" s="13">
        <f t="shared" si="18"/>
        <v>0</v>
      </c>
      <c r="T46" s="13">
        <f t="shared" si="19"/>
        <v>-3.2332977154959322E-4</v>
      </c>
      <c r="U46" s="13">
        <f t="shared" si="20"/>
        <v>0</v>
      </c>
      <c r="V46" s="13">
        <f t="shared" si="21"/>
        <v>3.2332977154959322E-4</v>
      </c>
      <c r="W46" s="13">
        <f t="shared" si="22"/>
        <v>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0</v>
      </c>
      <c r="D47" s="13">
        <f t="shared" si="3"/>
        <v>7.5043716415767792E-2</v>
      </c>
      <c r="E47" s="13">
        <f t="shared" si="4"/>
        <v>13.325566053520843</v>
      </c>
      <c r="F47" s="13">
        <f t="shared" si="5"/>
        <v>-3.5714285714285712E-2</v>
      </c>
      <c r="G47" s="13">
        <f t="shared" si="6"/>
        <v>2.6801327291345635E-3</v>
      </c>
      <c r="H47" s="13">
        <f t="shared" si="7"/>
        <v>0</v>
      </c>
      <c r="I47" s="13">
        <f t="shared" si="8"/>
        <v>3.5714285714285712E-2</v>
      </c>
      <c r="J47" s="13">
        <f t="shared" si="9"/>
        <v>-2.6801327291345613E-3</v>
      </c>
      <c r="K47" s="13">
        <f t="shared" si="10"/>
        <v>0</v>
      </c>
      <c r="L47" s="13">
        <f t="shared" si="11"/>
        <v>-0.47323294061089594</v>
      </c>
      <c r="M47" s="13">
        <f t="shared" si="12"/>
        <v>0.47323294061089544</v>
      </c>
      <c r="N47" s="13">
        <f t="shared" si="13"/>
        <v>0</v>
      </c>
      <c r="O47" s="13">
        <f t="shared" si="14"/>
        <v>0</v>
      </c>
      <c r="P47" s="13">
        <f t="shared" si="15"/>
        <v>-2.2588758481685062E-25</v>
      </c>
      <c r="Q47" s="13">
        <f t="shared" si="16"/>
        <v>2.2588758481685039E-25</v>
      </c>
      <c r="R47" s="13">
        <f t="shared" si="17"/>
        <v>0</v>
      </c>
      <c r="S47" s="13">
        <f t="shared" si="18"/>
        <v>0</v>
      </c>
      <c r="T47" s="13">
        <f t="shared" si="19"/>
        <v>-2.9710240412770893E-4</v>
      </c>
      <c r="U47" s="13">
        <f t="shared" si="20"/>
        <v>0</v>
      </c>
      <c r="V47" s="13">
        <f t="shared" si="21"/>
        <v>2.9710240412770893E-4</v>
      </c>
      <c r="W47" s="13">
        <f t="shared" si="22"/>
        <v>0</v>
      </c>
      <c r="X47" s="53"/>
    </row>
    <row r="48" spans="1:24" hidden="1">
      <c r="A48" s="1">
        <v>29</v>
      </c>
      <c r="B48" s="13">
        <f t="shared" si="1"/>
        <v>1</v>
      </c>
      <c r="C48" s="13">
        <f t="shared" si="2"/>
        <v>0</v>
      </c>
      <c r="D48" s="13">
        <f t="shared" si="3"/>
        <v>6.8414315859535793E-2</v>
      </c>
      <c r="E48" s="13">
        <f t="shared" si="4"/>
        <v>14.616823795375526</v>
      </c>
      <c r="F48" s="13">
        <f t="shared" si="5"/>
        <v>-3.4482758620689655E-2</v>
      </c>
      <c r="G48" s="13">
        <f t="shared" si="6"/>
        <v>2.359114339983993E-3</v>
      </c>
      <c r="H48" s="13">
        <f t="shared" si="7"/>
        <v>0</v>
      </c>
      <c r="I48" s="13">
        <f t="shared" si="8"/>
        <v>3.4482758620689655E-2</v>
      </c>
      <c r="J48" s="13">
        <f t="shared" si="9"/>
        <v>-2.3591143399839909E-3</v>
      </c>
      <c r="K48" s="13">
        <f t="shared" si="10"/>
        <v>0</v>
      </c>
      <c r="L48" s="13">
        <f t="shared" si="11"/>
        <v>-0.50166929239710356</v>
      </c>
      <c r="M48" s="13">
        <f t="shared" si="12"/>
        <v>0.50166929239710312</v>
      </c>
      <c r="N48" s="13">
        <f t="shared" si="13"/>
        <v>0</v>
      </c>
      <c r="O48" s="13">
        <f t="shared" si="14"/>
        <v>0</v>
      </c>
      <c r="P48" s="13">
        <f t="shared" si="15"/>
        <v>-3.2408005263116741E-26</v>
      </c>
      <c r="Q48" s="13">
        <f t="shared" si="16"/>
        <v>3.2408005263116706E-26</v>
      </c>
      <c r="R48" s="13">
        <f t="shared" si="17"/>
        <v>0</v>
      </c>
      <c r="S48" s="13">
        <f t="shared" si="18"/>
        <v>0</v>
      </c>
      <c r="T48" s="13">
        <f t="shared" si="19"/>
        <v>-2.7279752124900026E-4</v>
      </c>
      <c r="U48" s="13">
        <f t="shared" si="20"/>
        <v>0</v>
      </c>
      <c r="V48" s="13">
        <f t="shared" si="21"/>
        <v>2.7279752124900026E-4</v>
      </c>
      <c r="W48" s="13">
        <f t="shared" si="22"/>
        <v>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0</v>
      </c>
      <c r="D49" s="13">
        <f t="shared" si="3"/>
        <v>6.2370559962631127E-2</v>
      </c>
      <c r="E49" s="13">
        <f t="shared" si="4"/>
        <v>16.03320541933795</v>
      </c>
      <c r="F49" s="13">
        <f t="shared" si="5"/>
        <v>-3.3333333333333333E-2</v>
      </c>
      <c r="G49" s="13">
        <f t="shared" si="6"/>
        <v>2.0790186654210375E-3</v>
      </c>
      <c r="H49" s="13">
        <f t="shared" si="7"/>
        <v>0</v>
      </c>
      <c r="I49" s="13">
        <f t="shared" si="8"/>
        <v>3.3333333333333333E-2</v>
      </c>
      <c r="J49" s="13">
        <f t="shared" si="9"/>
        <v>-2.0790186654210357E-3</v>
      </c>
      <c r="K49" s="13">
        <f t="shared" si="10"/>
        <v>0</v>
      </c>
      <c r="L49" s="13">
        <f t="shared" si="11"/>
        <v>-0.53236116197917782</v>
      </c>
      <c r="M49" s="13">
        <f t="shared" si="12"/>
        <v>0.53236116197917727</v>
      </c>
      <c r="N49" s="13">
        <f t="shared" si="13"/>
        <v>0</v>
      </c>
      <c r="O49" s="13">
        <f t="shared" si="14"/>
        <v>0</v>
      </c>
      <c r="P49" s="13">
        <f t="shared" si="15"/>
        <v>-4.6543445973715631E-27</v>
      </c>
      <c r="Q49" s="13">
        <f t="shared" si="16"/>
        <v>4.6543445973715574E-27</v>
      </c>
      <c r="R49" s="13">
        <f t="shared" si="17"/>
        <v>0</v>
      </c>
      <c r="S49" s="13">
        <f t="shared" si="18"/>
        <v>0</v>
      </c>
      <c r="T49" s="13">
        <f t="shared" si="19"/>
        <v>-2.5031190394213948E-4</v>
      </c>
      <c r="U49" s="13">
        <f t="shared" si="20"/>
        <v>0</v>
      </c>
      <c r="V49" s="13">
        <f t="shared" si="21"/>
        <v>2.5031190394213948E-4</v>
      </c>
      <c r="W49" s="13">
        <f t="shared" si="22"/>
        <v>0</v>
      </c>
      <c r="X49" s="53"/>
    </row>
    <row r="50" spans="1:24" hidden="1">
      <c r="A50" s="1">
        <v>31</v>
      </c>
      <c r="B50" s="13">
        <f t="shared" si="1"/>
        <v>1</v>
      </c>
      <c r="C50" s="13">
        <f t="shared" si="2"/>
        <v>0</v>
      </c>
      <c r="D50" s="13">
        <f t="shared" si="3"/>
        <v>5.6860712574237533E-2</v>
      </c>
      <c r="E50" s="13">
        <f t="shared" si="4"/>
        <v>17.586835527155884</v>
      </c>
      <c r="F50" s="13">
        <f t="shared" si="5"/>
        <v>-3.2258064516129031E-2</v>
      </c>
      <c r="G50" s="13">
        <f t="shared" si="6"/>
        <v>1.8342165346528236E-3</v>
      </c>
      <c r="H50" s="13">
        <f t="shared" si="7"/>
        <v>0</v>
      </c>
      <c r="I50" s="13">
        <f t="shared" si="8"/>
        <v>3.2258064516129031E-2</v>
      </c>
      <c r="J50" s="13">
        <f t="shared" si="9"/>
        <v>-1.8342165346528219E-3</v>
      </c>
      <c r="K50" s="13">
        <f t="shared" si="10"/>
        <v>0</v>
      </c>
      <c r="L50" s="13">
        <f t="shared" si="11"/>
        <v>-0.56548305853489222</v>
      </c>
      <c r="M50" s="13">
        <f t="shared" si="12"/>
        <v>0.56548305853489189</v>
      </c>
      <c r="N50" s="13">
        <f t="shared" si="13"/>
        <v>0</v>
      </c>
      <c r="O50" s="13">
        <f t="shared" si="14"/>
        <v>0</v>
      </c>
      <c r="P50" s="13">
        <f t="shared" si="15"/>
        <v>-6.6909711292414362E-28</v>
      </c>
      <c r="Q50" s="13">
        <f t="shared" si="16"/>
        <v>6.6909711292414317E-28</v>
      </c>
      <c r="R50" s="13">
        <f t="shared" si="17"/>
        <v>0</v>
      </c>
      <c r="S50" s="13">
        <f t="shared" si="18"/>
        <v>0</v>
      </c>
      <c r="T50" s="13">
        <f t="shared" si="19"/>
        <v>-2.295402020302886E-4</v>
      </c>
      <c r="U50" s="13">
        <f t="shared" si="20"/>
        <v>0</v>
      </c>
      <c r="V50" s="13">
        <f t="shared" si="21"/>
        <v>2.295402020302886E-4</v>
      </c>
      <c r="W50" s="13">
        <f t="shared" si="22"/>
        <v>0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0</v>
      </c>
      <c r="D51" s="13">
        <f t="shared" si="3"/>
        <v>5.1837607941746348E-2</v>
      </c>
      <c r="E51" s="13">
        <f t="shared" si="4"/>
        <v>19.291013603941217</v>
      </c>
      <c r="F51" s="13">
        <f t="shared" si="5"/>
        <v>-3.125E-2</v>
      </c>
      <c r="G51" s="13">
        <f t="shared" si="6"/>
        <v>1.6199252481795734E-3</v>
      </c>
      <c r="H51" s="13">
        <f t="shared" si="7"/>
        <v>0</v>
      </c>
      <c r="I51" s="13">
        <f t="shared" si="8"/>
        <v>3.125E-2</v>
      </c>
      <c r="J51" s="13">
        <f t="shared" si="9"/>
        <v>-1.6199252481795719E-3</v>
      </c>
      <c r="K51" s="13">
        <f t="shared" si="10"/>
        <v>0</v>
      </c>
      <c r="L51" s="13">
        <f t="shared" si="11"/>
        <v>-0.60122424987498391</v>
      </c>
      <c r="M51" s="13">
        <f t="shared" si="12"/>
        <v>0.60122424987498346</v>
      </c>
      <c r="N51" s="13">
        <f t="shared" si="13"/>
        <v>0</v>
      </c>
      <c r="O51" s="13">
        <f t="shared" si="14"/>
        <v>0</v>
      </c>
      <c r="P51" s="13">
        <f t="shared" si="15"/>
        <v>-9.627719625527461E-29</v>
      </c>
      <c r="Q51" s="13">
        <f t="shared" si="16"/>
        <v>9.6277196255274532E-29</v>
      </c>
      <c r="R51" s="13">
        <f t="shared" si="17"/>
        <v>0</v>
      </c>
      <c r="S51" s="13">
        <f t="shared" si="18"/>
        <v>0</v>
      </c>
      <c r="T51" s="13">
        <f t="shared" si="19"/>
        <v>-2.1037702220522058E-4</v>
      </c>
      <c r="U51" s="13">
        <f t="shared" si="20"/>
        <v>0</v>
      </c>
      <c r="V51" s="13">
        <f t="shared" si="21"/>
        <v>2.1037702220522058E-4</v>
      </c>
      <c r="W51" s="13">
        <f t="shared" si="22"/>
        <v>0</v>
      </c>
      <c r="X51" s="53"/>
    </row>
    <row r="52" spans="1:24" hidden="1">
      <c r="A52" s="1">
        <v>33</v>
      </c>
      <c r="B52" s="13">
        <f t="shared" ref="B52:B69" si="23">COS($A52*Leiter_v1)</f>
        <v>1</v>
      </c>
      <c r="C52" s="13">
        <f t="shared" ref="C52:C69" si="24">SIN($A52*Leiter_v1)</f>
        <v>0</v>
      </c>
      <c r="D52" s="13">
        <f t="shared" ref="D52:D69" si="25">EXP(-$A52*Leiter_u1)</f>
        <v>4.7258246959425078E-2</v>
      </c>
      <c r="E52" s="13">
        <f t="shared" ref="E52:E69" si="26">EXP($A52*Leiter_u1)</f>
        <v>21.160327865284099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1.4320680896795477E-3</v>
      </c>
      <c r="H52" s="13">
        <f t="shared" ref="H52:H69" si="29">Strom_1/$A52*SIN($A52*Leiter_v1)/EXP($A52*Leiter_u1)</f>
        <v>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-1.4320680896795467E-3</v>
      </c>
      <c r="K52" s="13">
        <f t="shared" ref="K52:K69" si="32">Strom_2/$A52*SIN($A52*Leiter_v2)/EXP(-$A52*Leiter_u2)</f>
        <v>0</v>
      </c>
      <c r="L52" s="13">
        <f t="shared" ref="L52:L69" si="33">F52+G52+I52+J52*EXP(-2*$A52*Leiter_u2)</f>
        <v>-0.63978998843408164</v>
      </c>
      <c r="M52" s="13">
        <f t="shared" ref="M52:M69" si="34">F52+G52*EXP(2*$A52*Leiter_u1)+I52+J52</f>
        <v>0.63978998843408097</v>
      </c>
      <c r="N52" s="13">
        <f t="shared" ref="N52:N69" si="35">H52+K52*EXP(-2*$A52*Leiter_u2)</f>
        <v>0</v>
      </c>
      <c r="O52" s="13">
        <f t="shared" ref="O52:O69" si="36">H52*EXP(2*$A52*Leiter_u1)+K52</f>
        <v>0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-1.3865699146024782E-29</v>
      </c>
      <c r="Q52" s="13">
        <f t="shared" ref="Q52:Q69" si="38">(M52+P52)*((Perm_mü1-1)/(Perm_mü1+1)*EXP(-2*$A52*Körper_u1))</f>
        <v>1.3865699146024765E-29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13">
        <f t="shared" ref="S52:S69" si="40">(O52+R52)*((Perm_mü1-1)/(Perm_mü1+1)*EXP(-2*$A52*Körper_u1))</f>
        <v>0</v>
      </c>
      <c r="T52" s="13">
        <f t="shared" ref="T52:T69" si="41">Strom_1/Metric_h*$A52*((-(I52+J52+P52)*$B52-(K52+R52)*$C52)*$D52+((Q52*$B52+S52*$C52)*$E52))</f>
        <v>-1.9271851080701049E-4</v>
      </c>
      <c r="U52" s="13">
        <f t="shared" ref="U52:U69" si="42">Strom_1/Metric_h*$A52*((-(I52+J52+P52)*$C52+(K52+R52)*$B52)*$D52+((-Q52*$C52+S52*$B52)*$E52))</f>
        <v>0</v>
      </c>
      <c r="V52" s="13">
        <f t="shared" ref="V52:V69" si="43">KoorK_xu*T52-KoorK_xv*U52</f>
        <v>1.9271851080701049E-4</v>
      </c>
      <c r="W52" s="13">
        <f t="shared" ref="W52:W69" si="44">KoorK_yu*T52+KoorK_yv*U52</f>
        <v>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0</v>
      </c>
      <c r="D53" s="13">
        <f t="shared" si="25"/>
        <v>4.308342908468648E-2</v>
      </c>
      <c r="E53" s="13">
        <f t="shared" si="26"/>
        <v>23.210780136241262</v>
      </c>
      <c r="F53" s="13">
        <f t="shared" si="27"/>
        <v>-2.9411764705882353E-2</v>
      </c>
      <c r="G53" s="13">
        <f t="shared" si="28"/>
        <v>1.2671596789613671E-3</v>
      </c>
      <c r="H53" s="13">
        <f t="shared" si="29"/>
        <v>0</v>
      </c>
      <c r="I53" s="13">
        <f t="shared" si="30"/>
        <v>2.9411764705882353E-2</v>
      </c>
      <c r="J53" s="13">
        <f t="shared" si="31"/>
        <v>-1.267159678961366E-3</v>
      </c>
      <c r="K53" s="13">
        <f t="shared" si="32"/>
        <v>0</v>
      </c>
      <c r="L53" s="13">
        <f t="shared" si="33"/>
        <v>-0.68140284432813514</v>
      </c>
      <c r="M53" s="13">
        <f t="shared" si="34"/>
        <v>0.68140284432813447</v>
      </c>
      <c r="N53" s="13">
        <f t="shared" si="35"/>
        <v>0</v>
      </c>
      <c r="O53" s="13">
        <f t="shared" si="36"/>
        <v>0</v>
      </c>
      <c r="P53" s="13">
        <f t="shared" si="37"/>
        <v>-1.9985989853806177E-30</v>
      </c>
      <c r="Q53" s="13">
        <f t="shared" si="38"/>
        <v>1.9985989853806156E-30</v>
      </c>
      <c r="R53" s="13">
        <f t="shared" si="39"/>
        <v>0</v>
      </c>
      <c r="S53" s="13">
        <f t="shared" si="40"/>
        <v>0</v>
      </c>
      <c r="T53" s="13">
        <f t="shared" si="41"/>
        <v>-1.7646353012855747E-4</v>
      </c>
      <c r="U53" s="13">
        <f t="shared" si="42"/>
        <v>0</v>
      </c>
      <c r="V53" s="13">
        <f t="shared" si="43"/>
        <v>1.7646353012855747E-4</v>
      </c>
      <c r="W53" s="13">
        <f t="shared" si="44"/>
        <v>0</v>
      </c>
      <c r="X53" s="53"/>
    </row>
    <row r="54" spans="1:24" hidden="1">
      <c r="A54" s="1">
        <v>35</v>
      </c>
      <c r="B54" s="13">
        <f t="shared" si="23"/>
        <v>1</v>
      </c>
      <c r="C54" s="13">
        <f t="shared" si="24"/>
        <v>0</v>
      </c>
      <c r="D54" s="13">
        <f t="shared" si="25"/>
        <v>3.9277416771064048E-2</v>
      </c>
      <c r="E54" s="13">
        <f t="shared" si="26"/>
        <v>25.459922831195637</v>
      </c>
      <c r="F54" s="13">
        <f t="shared" si="27"/>
        <v>-2.8571428571428571E-2</v>
      </c>
      <c r="G54" s="13">
        <f t="shared" si="28"/>
        <v>1.1222119077446871E-3</v>
      </c>
      <c r="H54" s="13">
        <f t="shared" si="29"/>
        <v>0</v>
      </c>
      <c r="I54" s="13">
        <f t="shared" si="30"/>
        <v>2.8571428571428571E-2</v>
      </c>
      <c r="J54" s="13">
        <f t="shared" si="31"/>
        <v>-1.122211907744686E-3</v>
      </c>
      <c r="K54" s="13">
        <f t="shared" si="32"/>
        <v>0</v>
      </c>
      <c r="L54" s="13">
        <f t="shared" si="33"/>
        <v>-0.72630415469784571</v>
      </c>
      <c r="M54" s="13">
        <f t="shared" si="34"/>
        <v>0.72630415469784504</v>
      </c>
      <c r="N54" s="13">
        <f t="shared" si="35"/>
        <v>0</v>
      </c>
      <c r="O54" s="13">
        <f t="shared" si="36"/>
        <v>0</v>
      </c>
      <c r="P54" s="13">
        <f t="shared" si="37"/>
        <v>-2.8830862615879399E-31</v>
      </c>
      <c r="Q54" s="13">
        <f t="shared" si="38"/>
        <v>2.8830862615879369E-31</v>
      </c>
      <c r="R54" s="13">
        <f t="shared" si="39"/>
        <v>0</v>
      </c>
      <c r="S54" s="13">
        <f t="shared" si="40"/>
        <v>0</v>
      </c>
      <c r="T54" s="13">
        <f t="shared" si="41"/>
        <v>-1.6151450918448068E-4</v>
      </c>
      <c r="U54" s="13">
        <f t="shared" si="42"/>
        <v>0</v>
      </c>
      <c r="V54" s="13">
        <f t="shared" si="43"/>
        <v>1.6151450918448068E-4</v>
      </c>
      <c r="W54" s="13">
        <f t="shared" si="44"/>
        <v>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0</v>
      </c>
      <c r="D55" s="13">
        <f t="shared" si="25"/>
        <v>3.5807629545351209E-2</v>
      </c>
      <c r="E55" s="13">
        <f t="shared" si="26"/>
        <v>27.927009207171238</v>
      </c>
      <c r="F55" s="13">
        <f t="shared" si="27"/>
        <v>-2.7777777777777776E-2</v>
      </c>
      <c r="G55" s="13">
        <f t="shared" si="28"/>
        <v>9.9465637625975557E-4</v>
      </c>
      <c r="H55" s="13">
        <f t="shared" si="29"/>
        <v>0</v>
      </c>
      <c r="I55" s="13">
        <f t="shared" si="30"/>
        <v>2.7777777777777776E-2</v>
      </c>
      <c r="J55" s="13">
        <f t="shared" si="31"/>
        <v>-9.9465637625975492E-4</v>
      </c>
      <c r="K55" s="13">
        <f t="shared" si="32"/>
        <v>0</v>
      </c>
      <c r="L55" s="13">
        <f t="shared" si="33"/>
        <v>-0.77475559937849758</v>
      </c>
      <c r="M55" s="13">
        <f t="shared" si="34"/>
        <v>0.77475559937849658</v>
      </c>
      <c r="N55" s="13">
        <f t="shared" si="35"/>
        <v>0</v>
      </c>
      <c r="O55" s="13">
        <f t="shared" si="36"/>
        <v>0</v>
      </c>
      <c r="P55" s="13">
        <f t="shared" si="37"/>
        <v>-4.1621834639037529E-32</v>
      </c>
      <c r="Q55" s="13">
        <f t="shared" si="38"/>
        <v>4.1621834639037469E-32</v>
      </c>
      <c r="R55" s="13">
        <f t="shared" si="39"/>
        <v>0</v>
      </c>
      <c r="S55" s="13">
        <f t="shared" si="40"/>
        <v>0</v>
      </c>
      <c r="T55" s="13">
        <f t="shared" si="41"/>
        <v>-1.4777803512893716E-4</v>
      </c>
      <c r="U55" s="13">
        <f t="shared" si="42"/>
        <v>0</v>
      </c>
      <c r="V55" s="13">
        <f t="shared" si="43"/>
        <v>1.4777803512893716E-4</v>
      </c>
      <c r="W55" s="13">
        <f t="shared" si="44"/>
        <v>0</v>
      </c>
      <c r="X55" s="53"/>
    </row>
    <row r="56" spans="1:24" hidden="1">
      <c r="A56" s="1">
        <v>37</v>
      </c>
      <c r="B56" s="13">
        <f t="shared" si="23"/>
        <v>1</v>
      </c>
      <c r="C56" s="13">
        <f t="shared" si="24"/>
        <v>0</v>
      </c>
      <c r="D56" s="13">
        <f t="shared" si="25"/>
        <v>3.2644365110123655E-2</v>
      </c>
      <c r="E56" s="13">
        <f t="shared" si="26"/>
        <v>30.633158176811364</v>
      </c>
      <c r="F56" s="13">
        <f t="shared" si="27"/>
        <v>-2.7027027027027029E-2</v>
      </c>
      <c r="G56" s="13">
        <f t="shared" si="28"/>
        <v>8.8228013811145016E-4</v>
      </c>
      <c r="H56" s="13">
        <f t="shared" si="29"/>
        <v>0</v>
      </c>
      <c r="I56" s="13">
        <f t="shared" si="30"/>
        <v>2.7027027027027029E-2</v>
      </c>
      <c r="J56" s="13">
        <f t="shared" si="31"/>
        <v>-8.822801381114493E-4</v>
      </c>
      <c r="K56" s="13">
        <f t="shared" si="32"/>
        <v>0</v>
      </c>
      <c r="L56" s="13">
        <f t="shared" si="33"/>
        <v>-0.82704091382976397</v>
      </c>
      <c r="M56" s="13">
        <f t="shared" si="34"/>
        <v>0.82704091382976319</v>
      </c>
      <c r="N56" s="13">
        <f t="shared" si="35"/>
        <v>0</v>
      </c>
      <c r="O56" s="13">
        <f t="shared" si="36"/>
        <v>0</v>
      </c>
      <c r="P56" s="13">
        <f t="shared" si="37"/>
        <v>-6.0131339456600495E-33</v>
      </c>
      <c r="Q56" s="13">
        <f t="shared" si="38"/>
        <v>6.0131339456600434E-33</v>
      </c>
      <c r="R56" s="13">
        <f t="shared" si="39"/>
        <v>0</v>
      </c>
      <c r="S56" s="13">
        <f t="shared" si="40"/>
        <v>0</v>
      </c>
      <c r="T56" s="13">
        <f t="shared" si="41"/>
        <v>-1.3516523933964993E-4</v>
      </c>
      <c r="U56" s="13">
        <f t="shared" si="42"/>
        <v>0</v>
      </c>
      <c r="V56" s="13">
        <f t="shared" si="43"/>
        <v>1.3516523933964993E-4</v>
      </c>
      <c r="W56" s="13">
        <f t="shared" si="44"/>
        <v>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0</v>
      </c>
      <c r="D57" s="13">
        <f t="shared" si="25"/>
        <v>2.9760545084208431E-2</v>
      </c>
      <c r="E57" s="13">
        <f t="shared" si="26"/>
        <v>33.601535091862985</v>
      </c>
      <c r="F57" s="13">
        <f t="shared" si="27"/>
        <v>-2.6315789473684209E-2</v>
      </c>
      <c r="G57" s="13">
        <f t="shared" si="28"/>
        <v>7.8317223905811657E-4</v>
      </c>
      <c r="H57" s="13">
        <f t="shared" si="29"/>
        <v>0</v>
      </c>
      <c r="I57" s="13">
        <f t="shared" si="30"/>
        <v>2.6315789473684209E-2</v>
      </c>
      <c r="J57" s="13">
        <f t="shared" si="31"/>
        <v>-7.8317223905811592E-4</v>
      </c>
      <c r="K57" s="13">
        <f t="shared" si="32"/>
        <v>0</v>
      </c>
      <c r="L57" s="13">
        <f t="shared" si="33"/>
        <v>-0.88346775123102117</v>
      </c>
      <c r="M57" s="13">
        <f t="shared" si="34"/>
        <v>0.88346775123102028</v>
      </c>
      <c r="N57" s="13">
        <f t="shared" si="35"/>
        <v>0</v>
      </c>
      <c r="O57" s="13">
        <f t="shared" si="36"/>
        <v>0</v>
      </c>
      <c r="P57" s="13">
        <f t="shared" si="37"/>
        <v>-8.69324605868795E-34</v>
      </c>
      <c r="Q57" s="13">
        <f t="shared" si="38"/>
        <v>8.6932460586879397E-34</v>
      </c>
      <c r="R57" s="13">
        <f t="shared" si="39"/>
        <v>0</v>
      </c>
      <c r="S57" s="13">
        <f t="shared" si="40"/>
        <v>0</v>
      </c>
      <c r="T57" s="13">
        <f t="shared" si="41"/>
        <v>-1.2359202216041549E-4</v>
      </c>
      <c r="U57" s="13">
        <f t="shared" si="42"/>
        <v>0</v>
      </c>
      <c r="V57" s="13">
        <f t="shared" si="43"/>
        <v>1.2359202216041549E-4</v>
      </c>
      <c r="W57" s="13">
        <f t="shared" si="44"/>
        <v>0</v>
      </c>
      <c r="X57" s="53"/>
    </row>
    <row r="58" spans="1:24" hidden="1">
      <c r="A58" s="1">
        <v>39</v>
      </c>
      <c r="B58" s="13">
        <f t="shared" si="23"/>
        <v>1</v>
      </c>
      <c r="C58" s="13">
        <f t="shared" si="24"/>
        <v>0</v>
      </c>
      <c r="D58" s="13">
        <f t="shared" si="25"/>
        <v>2.7131483204570973E-2</v>
      </c>
      <c r="E58" s="13">
        <f t="shared" si="26"/>
        <v>36.857550044721663</v>
      </c>
      <c r="F58" s="13">
        <f t="shared" si="27"/>
        <v>-2.564102564102564E-2</v>
      </c>
      <c r="G58" s="13">
        <f t="shared" si="28"/>
        <v>6.9567905652746093E-4</v>
      </c>
      <c r="H58" s="13">
        <f t="shared" si="29"/>
        <v>0</v>
      </c>
      <c r="I58" s="13">
        <f t="shared" si="30"/>
        <v>2.564102564102564E-2</v>
      </c>
      <c r="J58" s="13">
        <f t="shared" si="31"/>
        <v>-6.9567905652746017E-4</v>
      </c>
      <c r="K58" s="13">
        <f t="shared" si="32"/>
        <v>0</v>
      </c>
      <c r="L58" s="13">
        <f t="shared" si="33"/>
        <v>-0.94436970670556719</v>
      </c>
      <c r="M58" s="13">
        <f t="shared" si="34"/>
        <v>0.94436970670556664</v>
      </c>
      <c r="N58" s="13">
        <f t="shared" si="35"/>
        <v>0</v>
      </c>
      <c r="O58" s="13">
        <f t="shared" si="36"/>
        <v>0</v>
      </c>
      <c r="P58" s="13">
        <f t="shared" si="37"/>
        <v>-1.2576236796870046E-34</v>
      </c>
      <c r="Q58" s="13">
        <f t="shared" si="38"/>
        <v>1.2576236796870035E-34</v>
      </c>
      <c r="R58" s="13">
        <f t="shared" si="39"/>
        <v>0</v>
      </c>
      <c r="S58" s="13">
        <f t="shared" si="40"/>
        <v>0</v>
      </c>
      <c r="T58" s="13">
        <f t="shared" si="41"/>
        <v>-1.1297915204209096E-4</v>
      </c>
      <c r="U58" s="13">
        <f t="shared" si="42"/>
        <v>0</v>
      </c>
      <c r="V58" s="13">
        <f t="shared" si="43"/>
        <v>1.1297915204209096E-4</v>
      </c>
      <c r="W58" s="13">
        <f t="shared" si="44"/>
        <v>0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0</v>
      </c>
      <c r="D59" s="13">
        <f t="shared" si="25"/>
        <v>2.4734674005366795E-2</v>
      </c>
      <c r="E59" s="13">
        <f t="shared" si="26"/>
        <v>40.429075385550881</v>
      </c>
      <c r="F59" s="13">
        <f t="shared" si="27"/>
        <v>-2.5000000000000001E-2</v>
      </c>
      <c r="G59" s="13">
        <f t="shared" si="28"/>
        <v>6.1836685013416995E-4</v>
      </c>
      <c r="H59" s="13">
        <f t="shared" si="29"/>
        <v>0</v>
      </c>
      <c r="I59" s="13">
        <f t="shared" si="30"/>
        <v>2.5000000000000001E-2</v>
      </c>
      <c r="J59" s="13">
        <f t="shared" si="31"/>
        <v>-6.1836685013416941E-4</v>
      </c>
      <c r="K59" s="13">
        <f t="shared" si="32"/>
        <v>0</v>
      </c>
      <c r="L59" s="13">
        <f t="shared" si="33"/>
        <v>-1.0101085177886386</v>
      </c>
      <c r="M59" s="13">
        <f t="shared" si="34"/>
        <v>1.010108517788638</v>
      </c>
      <c r="N59" s="13">
        <f t="shared" si="35"/>
        <v>0</v>
      </c>
      <c r="O59" s="13">
        <f t="shared" si="36"/>
        <v>0</v>
      </c>
      <c r="P59" s="13">
        <f t="shared" si="37"/>
        <v>-1.8205142369820043E-35</v>
      </c>
      <c r="Q59" s="13">
        <f t="shared" si="38"/>
        <v>1.8205142369820027E-35</v>
      </c>
      <c r="R59" s="13">
        <f t="shared" si="39"/>
        <v>0</v>
      </c>
      <c r="S59" s="13">
        <f t="shared" si="40"/>
        <v>0</v>
      </c>
      <c r="T59" s="13">
        <f t="shared" si="41"/>
        <v>-1.0325226803610623E-4</v>
      </c>
      <c r="U59" s="13">
        <f t="shared" si="42"/>
        <v>0</v>
      </c>
      <c r="V59" s="13">
        <f t="shared" si="43"/>
        <v>1.0325226803610623E-4</v>
      </c>
      <c r="W59" s="13">
        <f t="shared" si="44"/>
        <v>0</v>
      </c>
      <c r="X59" s="53"/>
    </row>
    <row r="60" spans="1:24">
      <c r="A60" s="1">
        <v>41</v>
      </c>
      <c r="B60" s="13">
        <f t="shared" si="23"/>
        <v>1</v>
      </c>
      <c r="C60" s="13">
        <f t="shared" si="24"/>
        <v>0</v>
      </c>
      <c r="D60" s="13">
        <f t="shared" si="25"/>
        <v>2.254960016519459E-2</v>
      </c>
      <c r="E60" s="13">
        <f t="shared" si="26"/>
        <v>44.346684316979797</v>
      </c>
      <c r="F60" s="13">
        <f t="shared" si="27"/>
        <v>-2.4390243902439025E-2</v>
      </c>
      <c r="G60" s="13">
        <f t="shared" si="28"/>
        <v>5.4999024793157543E-4</v>
      </c>
      <c r="H60" s="13">
        <f t="shared" si="29"/>
        <v>0</v>
      </c>
      <c r="I60" s="13">
        <f t="shared" si="30"/>
        <v>2.4390243902439025E-2</v>
      </c>
      <c r="J60" s="13">
        <f t="shared" si="31"/>
        <v>-5.4999024793157489E-4</v>
      </c>
      <c r="K60" s="13">
        <f t="shared" si="32"/>
        <v>0</v>
      </c>
      <c r="L60" s="13">
        <f t="shared" si="33"/>
        <v>-1.0810764565076743</v>
      </c>
      <c r="M60" s="13">
        <f t="shared" si="34"/>
        <v>1.0810764565076734</v>
      </c>
      <c r="N60" s="13">
        <f t="shared" si="35"/>
        <v>0</v>
      </c>
      <c r="O60" s="13">
        <f t="shared" si="36"/>
        <v>0</v>
      </c>
      <c r="P60" s="13">
        <f t="shared" si="37"/>
        <v>-2.6369375423364129E-36</v>
      </c>
      <c r="Q60" s="13">
        <f t="shared" si="38"/>
        <v>2.6369375423364106E-36</v>
      </c>
      <c r="R60" s="13">
        <f t="shared" si="39"/>
        <v>0</v>
      </c>
      <c r="S60" s="13">
        <f t="shared" si="40"/>
        <v>0</v>
      </c>
      <c r="T60" s="13">
        <f t="shared" si="41"/>
        <v>-9.4341809020871898E-5</v>
      </c>
      <c r="U60" s="13">
        <f t="shared" si="42"/>
        <v>0</v>
      </c>
      <c r="V60" s="13">
        <f t="shared" si="43"/>
        <v>9.4341809020871898E-5</v>
      </c>
      <c r="W60" s="13">
        <f t="shared" si="44"/>
        <v>0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0</v>
      </c>
      <c r="D61" s="13">
        <f t="shared" si="25"/>
        <v>2.0557556873392214E-2</v>
      </c>
      <c r="E61" s="13">
        <f t="shared" si="26"/>
        <v>48.643912608813295</v>
      </c>
      <c r="F61" s="13">
        <f t="shared" si="27"/>
        <v>-2.3809523809523808E-2</v>
      </c>
      <c r="G61" s="13">
        <f t="shared" si="28"/>
        <v>4.8946563984267181E-4</v>
      </c>
      <c r="H61" s="13">
        <f t="shared" si="29"/>
        <v>0</v>
      </c>
      <c r="I61" s="13">
        <f t="shared" si="30"/>
        <v>2.3809523809523808E-2</v>
      </c>
      <c r="J61" s="13">
        <f t="shared" si="31"/>
        <v>-4.8946563984267138E-4</v>
      </c>
      <c r="K61" s="13">
        <f t="shared" si="32"/>
        <v>0</v>
      </c>
      <c r="L61" s="13">
        <f t="shared" si="33"/>
        <v>-1.157698929808094</v>
      </c>
      <c r="M61" s="13">
        <f t="shared" si="34"/>
        <v>1.1576989298080931</v>
      </c>
      <c r="N61" s="13">
        <f t="shared" si="35"/>
        <v>0</v>
      </c>
      <c r="O61" s="13">
        <f t="shared" si="36"/>
        <v>0</v>
      </c>
      <c r="P61" s="13">
        <f t="shared" si="37"/>
        <v>-3.8216987769008757E-37</v>
      </c>
      <c r="Q61" s="13">
        <f t="shared" si="38"/>
        <v>3.8216987769008715E-37</v>
      </c>
      <c r="R61" s="13">
        <f t="shared" si="39"/>
        <v>0</v>
      </c>
      <c r="S61" s="13">
        <f t="shared" si="40"/>
        <v>0</v>
      </c>
      <c r="T61" s="13">
        <f t="shared" si="41"/>
        <v>-8.6182888469463307E-5</v>
      </c>
      <c r="U61" s="13">
        <f t="shared" si="42"/>
        <v>0</v>
      </c>
      <c r="V61" s="13">
        <f t="shared" si="43"/>
        <v>8.6182888469463307E-5</v>
      </c>
      <c r="W61" s="13">
        <f t="shared" si="44"/>
        <v>0</v>
      </c>
      <c r="X61" s="53"/>
    </row>
    <row r="62" spans="1:24">
      <c r="A62" s="1">
        <v>43</v>
      </c>
      <c r="B62" s="13">
        <f t="shared" si="23"/>
        <v>1</v>
      </c>
      <c r="C62" s="13">
        <f t="shared" si="24"/>
        <v>0</v>
      </c>
      <c r="D62" s="13">
        <f t="shared" si="25"/>
        <v>1.8741491711904531E-2</v>
      </c>
      <c r="E62" s="13">
        <f t="shared" si="26"/>
        <v>53.357545673101541</v>
      </c>
      <c r="F62" s="13">
        <f t="shared" si="27"/>
        <v>-2.3255813953488372E-2</v>
      </c>
      <c r="G62" s="13">
        <f t="shared" si="28"/>
        <v>4.3584864446289605E-4</v>
      </c>
      <c r="H62" s="13">
        <f t="shared" si="29"/>
        <v>0</v>
      </c>
      <c r="I62" s="13">
        <f t="shared" si="30"/>
        <v>2.3255813953488372E-2</v>
      </c>
      <c r="J62" s="13">
        <f t="shared" si="31"/>
        <v>-4.3584864446289567E-4</v>
      </c>
      <c r="K62" s="13">
        <f t="shared" si="32"/>
        <v>0</v>
      </c>
      <c r="L62" s="13">
        <f t="shared" si="33"/>
        <v>-1.240437306543946</v>
      </c>
      <c r="M62" s="13">
        <f t="shared" si="34"/>
        <v>1.2404373065439449</v>
      </c>
      <c r="N62" s="13">
        <f t="shared" si="35"/>
        <v>0</v>
      </c>
      <c r="O62" s="13">
        <f t="shared" si="36"/>
        <v>0</v>
      </c>
      <c r="P62" s="13">
        <f t="shared" si="37"/>
        <v>-5.541827819496499E-38</v>
      </c>
      <c r="Q62" s="13">
        <f t="shared" si="38"/>
        <v>5.5418278194964949E-38</v>
      </c>
      <c r="R62" s="13">
        <f t="shared" si="39"/>
        <v>0</v>
      </c>
      <c r="S62" s="13">
        <f t="shared" si="40"/>
        <v>0</v>
      </c>
      <c r="T62" s="13">
        <f t="shared" si="41"/>
        <v>-7.8715129822166575E-5</v>
      </c>
      <c r="U62" s="13">
        <f t="shared" si="42"/>
        <v>0</v>
      </c>
      <c r="V62" s="13">
        <f t="shared" si="43"/>
        <v>7.8715129822166575E-5</v>
      </c>
      <c r="W62" s="13">
        <f t="shared" si="44"/>
        <v>0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0</v>
      </c>
      <c r="D63" s="13">
        <f t="shared" si="25"/>
        <v>1.7085858682069525E-2</v>
      </c>
      <c r="E63" s="13">
        <f t="shared" si="26"/>
        <v>58.527933457007556</v>
      </c>
      <c r="F63" s="13">
        <f t="shared" si="27"/>
        <v>-2.2727272727272728E-2</v>
      </c>
      <c r="G63" s="13">
        <f t="shared" si="28"/>
        <v>3.8831497004703468E-4</v>
      </c>
      <c r="H63" s="13">
        <f t="shared" si="29"/>
        <v>0</v>
      </c>
      <c r="I63" s="13">
        <f t="shared" si="30"/>
        <v>2.2727272727272728E-2</v>
      </c>
      <c r="J63" s="13">
        <f t="shared" si="31"/>
        <v>-3.8831497004703397E-4</v>
      </c>
      <c r="K63" s="13">
        <f t="shared" si="32"/>
        <v>0</v>
      </c>
      <c r="L63" s="13">
        <f t="shared" si="33"/>
        <v>-1.3297919908710363</v>
      </c>
      <c r="M63" s="13">
        <f t="shared" si="34"/>
        <v>1.3297919908710341</v>
      </c>
      <c r="N63" s="13">
        <f t="shared" si="35"/>
        <v>0</v>
      </c>
      <c r="O63" s="13">
        <f t="shared" si="36"/>
        <v>0</v>
      </c>
      <c r="P63" s="13">
        <f t="shared" si="37"/>
        <v>-8.0404306365287241E-39</v>
      </c>
      <c r="Q63" s="13">
        <f t="shared" si="38"/>
        <v>8.0404306365287097E-39</v>
      </c>
      <c r="R63" s="13">
        <f t="shared" si="39"/>
        <v>0</v>
      </c>
      <c r="S63" s="13">
        <f t="shared" si="40"/>
        <v>0</v>
      </c>
      <c r="T63" s="13">
        <f t="shared" si="41"/>
        <v>-7.1882474465305858E-5</v>
      </c>
      <c r="U63" s="13">
        <f t="shared" si="42"/>
        <v>0</v>
      </c>
      <c r="V63" s="13">
        <f t="shared" si="43"/>
        <v>7.1882474465305858E-5</v>
      </c>
      <c r="W63" s="13">
        <f t="shared" si="44"/>
        <v>0</v>
      </c>
      <c r="X63" s="53"/>
    </row>
    <row r="64" spans="1:24">
      <c r="A64" s="1">
        <v>45</v>
      </c>
      <c r="B64" s="13">
        <f t="shared" si="23"/>
        <v>1</v>
      </c>
      <c r="C64" s="13">
        <f t="shared" si="24"/>
        <v>0</v>
      </c>
      <c r="D64" s="13">
        <f t="shared" si="25"/>
        <v>1.5576485126753253E-2</v>
      </c>
      <c r="E64" s="13">
        <f t="shared" si="26"/>
        <v>64.199335849039457</v>
      </c>
      <c r="F64" s="13">
        <f t="shared" si="27"/>
        <v>-2.2222222222222223E-2</v>
      </c>
      <c r="G64" s="13">
        <f t="shared" si="28"/>
        <v>3.4614411392785006E-4</v>
      </c>
      <c r="H64" s="13">
        <f t="shared" si="29"/>
        <v>0</v>
      </c>
      <c r="I64" s="13">
        <f t="shared" si="30"/>
        <v>2.2222222222222223E-2</v>
      </c>
      <c r="J64" s="13">
        <f t="shared" si="31"/>
        <v>-3.4614411392784979E-4</v>
      </c>
      <c r="K64" s="13">
        <f t="shared" si="32"/>
        <v>0</v>
      </c>
      <c r="L64" s="13">
        <f t="shared" si="33"/>
        <v>-1.4263057636425058</v>
      </c>
      <c r="M64" s="13">
        <f t="shared" si="34"/>
        <v>1.4263057636425045</v>
      </c>
      <c r="N64" s="13">
        <f t="shared" si="35"/>
        <v>0</v>
      </c>
      <c r="O64" s="13">
        <f t="shared" si="36"/>
        <v>0</v>
      </c>
      <c r="P64" s="13">
        <f t="shared" si="37"/>
        <v>-1.1671471706314388E-39</v>
      </c>
      <c r="Q64" s="13">
        <f t="shared" si="38"/>
        <v>1.1671471706314377E-39</v>
      </c>
      <c r="R64" s="13">
        <f t="shared" si="39"/>
        <v>0</v>
      </c>
      <c r="S64" s="13">
        <f t="shared" si="40"/>
        <v>0</v>
      </c>
      <c r="T64" s="13">
        <f t="shared" si="41"/>
        <v>-6.5632971818520104E-5</v>
      </c>
      <c r="U64" s="13">
        <f t="shared" si="42"/>
        <v>0</v>
      </c>
      <c r="V64" s="13">
        <f t="shared" si="43"/>
        <v>6.5632971818520104E-5</v>
      </c>
      <c r="W64" s="13">
        <f t="shared" si="44"/>
        <v>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0</v>
      </c>
      <c r="D65" s="13">
        <f t="shared" si="25"/>
        <v>1.420045040865206E-2</v>
      </c>
      <c r="E65" s="13">
        <f t="shared" si="26"/>
        <v>70.420301555415406</v>
      </c>
      <c r="F65" s="13">
        <f t="shared" si="27"/>
        <v>-2.1739130434782608E-2</v>
      </c>
      <c r="G65" s="13">
        <f t="shared" si="28"/>
        <v>3.0870544366634909E-4</v>
      </c>
      <c r="H65" s="13">
        <f t="shared" si="29"/>
        <v>0</v>
      </c>
      <c r="I65" s="13">
        <f t="shared" si="30"/>
        <v>2.1739130434782608E-2</v>
      </c>
      <c r="J65" s="13">
        <f t="shared" si="31"/>
        <v>-3.0870544366634855E-4</v>
      </c>
      <c r="K65" s="13">
        <f t="shared" si="32"/>
        <v>0</v>
      </c>
      <c r="L65" s="13">
        <f t="shared" si="33"/>
        <v>-1.5305674153262365</v>
      </c>
      <c r="M65" s="13">
        <f t="shared" si="34"/>
        <v>1.5305674153262339</v>
      </c>
      <c r="N65" s="13">
        <f t="shared" si="35"/>
        <v>0</v>
      </c>
      <c r="O65" s="13">
        <f t="shared" si="36"/>
        <v>0</v>
      </c>
      <c r="P65" s="13">
        <f t="shared" si="37"/>
        <v>-1.6950512563519807E-40</v>
      </c>
      <c r="Q65" s="13">
        <f t="shared" si="38"/>
        <v>1.6950512563519777E-40</v>
      </c>
      <c r="R65" s="13">
        <f t="shared" si="39"/>
        <v>0</v>
      </c>
      <c r="S65" s="13">
        <f t="shared" si="40"/>
        <v>0</v>
      </c>
      <c r="T65" s="13">
        <f t="shared" si="41"/>
        <v>-5.9918558997211744E-5</v>
      </c>
      <c r="U65" s="13">
        <f t="shared" si="42"/>
        <v>0</v>
      </c>
      <c r="V65" s="13">
        <f t="shared" si="43"/>
        <v>5.9918558997211744E-5</v>
      </c>
      <c r="W65" s="13">
        <f t="shared" si="44"/>
        <v>0</v>
      </c>
      <c r="X65" s="53"/>
    </row>
    <row r="66" spans="1:24">
      <c r="A66" s="1">
        <v>47</v>
      </c>
      <c r="B66" s="13">
        <f t="shared" si="23"/>
        <v>1</v>
      </c>
      <c r="C66" s="13">
        <f t="shared" si="24"/>
        <v>0</v>
      </c>
      <c r="D66" s="13">
        <f t="shared" si="25"/>
        <v>1.2945975306215862E-2</v>
      </c>
      <c r="E66" s="13">
        <f t="shared" si="26"/>
        <v>77.244083689844629</v>
      </c>
      <c r="F66" s="13">
        <f t="shared" si="27"/>
        <v>-2.1276595744680851E-2</v>
      </c>
      <c r="G66" s="13">
        <f t="shared" si="28"/>
        <v>2.7544628311097579E-4</v>
      </c>
      <c r="H66" s="13">
        <f t="shared" si="29"/>
        <v>0</v>
      </c>
      <c r="I66" s="13">
        <f t="shared" si="30"/>
        <v>2.1276595744680851E-2</v>
      </c>
      <c r="J66" s="13">
        <f t="shared" si="31"/>
        <v>-2.7544628311097552E-4</v>
      </c>
      <c r="K66" s="13">
        <f t="shared" si="32"/>
        <v>0</v>
      </c>
      <c r="L66" s="13">
        <f t="shared" si="33"/>
        <v>-1.6432156960540103</v>
      </c>
      <c r="M66" s="13">
        <f t="shared" si="34"/>
        <v>1.6432156960540087</v>
      </c>
      <c r="N66" s="13">
        <f t="shared" si="35"/>
        <v>0</v>
      </c>
      <c r="O66" s="13">
        <f t="shared" si="36"/>
        <v>0</v>
      </c>
      <c r="P66" s="13">
        <f t="shared" si="37"/>
        <v>-2.4628747956083223E-41</v>
      </c>
      <c r="Q66" s="13">
        <f t="shared" si="38"/>
        <v>2.4628747956083198E-41</v>
      </c>
      <c r="R66" s="13">
        <f t="shared" si="39"/>
        <v>0</v>
      </c>
      <c r="S66" s="13">
        <f t="shared" si="40"/>
        <v>0</v>
      </c>
      <c r="T66" s="13">
        <f t="shared" si="41"/>
        <v>-5.4694835863235555E-5</v>
      </c>
      <c r="U66" s="13">
        <f t="shared" si="42"/>
        <v>0</v>
      </c>
      <c r="V66" s="13">
        <f t="shared" si="43"/>
        <v>5.4694835863235555E-5</v>
      </c>
      <c r="W66" s="13">
        <f t="shared" si="44"/>
        <v>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0</v>
      </c>
      <c r="D67" s="13">
        <f t="shared" si="25"/>
        <v>1.1802321180392747E-2</v>
      </c>
      <c r="E67" s="13">
        <f t="shared" si="26"/>
        <v>84.729095634281236</v>
      </c>
      <c r="F67" s="13">
        <f t="shared" si="27"/>
        <v>-2.0833333333333332E-2</v>
      </c>
      <c r="G67" s="13">
        <f t="shared" si="28"/>
        <v>2.4588169125818219E-4</v>
      </c>
      <c r="H67" s="13">
        <f t="shared" si="29"/>
        <v>0</v>
      </c>
      <c r="I67" s="13">
        <f t="shared" si="30"/>
        <v>2.0833333333333332E-2</v>
      </c>
      <c r="J67" s="13">
        <f t="shared" si="31"/>
        <v>-2.4588169125818181E-4</v>
      </c>
      <c r="K67" s="13">
        <f t="shared" si="32"/>
        <v>0</v>
      </c>
      <c r="L67" s="13">
        <f t="shared" si="33"/>
        <v>-1.7649436106896041</v>
      </c>
      <c r="M67" s="13">
        <f t="shared" si="34"/>
        <v>1.7649436106896006</v>
      </c>
      <c r="N67" s="13">
        <f t="shared" si="35"/>
        <v>0</v>
      </c>
      <c r="O67" s="13">
        <f t="shared" si="36"/>
        <v>0</v>
      </c>
      <c r="P67" s="13">
        <f t="shared" si="37"/>
        <v>-3.5801067930678242E-42</v>
      </c>
      <c r="Q67" s="13">
        <f t="shared" si="38"/>
        <v>3.5801067930678166E-42</v>
      </c>
      <c r="R67" s="13">
        <f t="shared" si="39"/>
        <v>0</v>
      </c>
      <c r="S67" s="13">
        <f t="shared" si="40"/>
        <v>0</v>
      </c>
      <c r="T67" s="13">
        <f t="shared" si="41"/>
        <v>-4.992083993719925E-5</v>
      </c>
      <c r="U67" s="13">
        <f t="shared" si="42"/>
        <v>0</v>
      </c>
      <c r="V67" s="13">
        <f t="shared" si="43"/>
        <v>4.992083993719925E-5</v>
      </c>
      <c r="W67" s="13">
        <f t="shared" si="44"/>
        <v>0</v>
      </c>
      <c r="X67" s="53"/>
    </row>
    <row r="68" spans="1:24">
      <c r="A68" s="1">
        <v>49</v>
      </c>
      <c r="B68" s="13">
        <f t="shared" si="23"/>
        <v>1</v>
      </c>
      <c r="C68" s="13">
        <f t="shared" si="24"/>
        <v>0</v>
      </c>
      <c r="D68" s="13">
        <f t="shared" si="25"/>
        <v>1.0759698049035078E-2</v>
      </c>
      <c r="E68" s="13">
        <f t="shared" si="26"/>
        <v>92.939411072941709</v>
      </c>
      <c r="F68" s="13">
        <f t="shared" si="27"/>
        <v>-2.0408163265306121E-2</v>
      </c>
      <c r="G68" s="13">
        <f t="shared" si="28"/>
        <v>2.1958567447010361E-4</v>
      </c>
      <c r="H68" s="13">
        <f t="shared" si="29"/>
        <v>0</v>
      </c>
      <c r="I68" s="13">
        <f t="shared" si="30"/>
        <v>2.0408163265306121E-2</v>
      </c>
      <c r="J68" s="13">
        <f t="shared" si="31"/>
        <v>-2.1958567447010342E-4</v>
      </c>
      <c r="K68" s="13">
        <f t="shared" si="32"/>
        <v>0</v>
      </c>
      <c r="L68" s="13">
        <f t="shared" si="33"/>
        <v>-1.8965030892835255</v>
      </c>
      <c r="M68" s="13">
        <f t="shared" si="34"/>
        <v>1.8965030892835237</v>
      </c>
      <c r="N68" s="13">
        <f t="shared" si="35"/>
        <v>0</v>
      </c>
      <c r="O68" s="13">
        <f t="shared" si="36"/>
        <v>0</v>
      </c>
      <c r="P68" s="13">
        <f t="shared" si="37"/>
        <v>-5.2063827143805695E-43</v>
      </c>
      <c r="Q68" s="13">
        <f t="shared" si="38"/>
        <v>5.2063827143805631E-43</v>
      </c>
      <c r="R68" s="13">
        <f t="shared" si="39"/>
        <v>0</v>
      </c>
      <c r="S68" s="13">
        <f t="shared" si="40"/>
        <v>0</v>
      </c>
      <c r="T68" s="13">
        <f t="shared" si="41"/>
        <v>-4.5558824563917444E-5</v>
      </c>
      <c r="U68" s="13">
        <f t="shared" si="42"/>
        <v>0</v>
      </c>
      <c r="V68" s="13">
        <f t="shared" si="43"/>
        <v>4.5558824563917444E-5</v>
      </c>
      <c r="W68" s="13">
        <f t="shared" si="44"/>
        <v>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0</v>
      </c>
      <c r="D69" s="13">
        <f t="shared" si="25"/>
        <v>9.8091807820600962E-3</v>
      </c>
      <c r="E69" s="13">
        <f t="shared" si="26"/>
        <v>101.9453124800074</v>
      </c>
      <c r="F69" s="13">
        <f t="shared" si="27"/>
        <v>-0.02</v>
      </c>
      <c r="G69" s="13">
        <f t="shared" si="28"/>
        <v>1.9618361564120195E-4</v>
      </c>
      <c r="H69" s="13">
        <f t="shared" si="29"/>
        <v>0</v>
      </c>
      <c r="I69" s="13">
        <f t="shared" si="30"/>
        <v>0.02</v>
      </c>
      <c r="J69" s="13">
        <f t="shared" si="31"/>
        <v>-1.9618361564120159E-4</v>
      </c>
      <c r="K69" s="13">
        <f t="shared" si="32"/>
        <v>0</v>
      </c>
      <c r="L69" s="13">
        <f t="shared" si="33"/>
        <v>-2.0387100659845103</v>
      </c>
      <c r="M69" s="13">
        <f t="shared" si="34"/>
        <v>2.0387100659845068</v>
      </c>
      <c r="N69" s="13">
        <f t="shared" si="35"/>
        <v>0</v>
      </c>
      <c r="O69" s="13">
        <f t="shared" si="36"/>
        <v>0</v>
      </c>
      <c r="P69" s="13">
        <f t="shared" si="37"/>
        <v>-7.5745247628257159E-44</v>
      </c>
      <c r="Q69" s="13">
        <f t="shared" si="38"/>
        <v>7.5745247628257009E-44</v>
      </c>
      <c r="R69" s="13">
        <f t="shared" si="39"/>
        <v>0</v>
      </c>
      <c r="S69" s="13">
        <f t="shared" si="40"/>
        <v>0</v>
      </c>
      <c r="T69" s="13">
        <f t="shared" si="41"/>
        <v>-4.1574042852263356E-5</v>
      </c>
      <c r="U69" s="13">
        <f t="shared" si="42"/>
        <v>0</v>
      </c>
      <c r="V69" s="13">
        <f t="shared" si="43"/>
        <v>4.1574042852263356E-5</v>
      </c>
      <c r="W69" s="13">
        <f t="shared" si="44"/>
        <v>0</v>
      </c>
      <c r="X69" s="53"/>
    </row>
  </sheetData>
  <conditionalFormatting sqref="B11">
    <cfRule type="cellIs" dxfId="5" priority="4" operator="equal">
      <formula>"---"</formula>
    </cfRule>
    <cfRule type="expression" dxfId="4" priority="5">
      <formula>IF(Leiterort_x1&lt;$C$6,TRUE,FALSE)</formula>
    </cfRule>
    <cfRule type="expression" dxfId="3" priority="6">
      <formula>IF(Leiterort_x1&gt;$C$6,TRUE,FALSE)</formula>
    </cfRule>
  </conditionalFormatting>
  <conditionalFormatting sqref="F11">
    <cfRule type="cellIs" dxfId="2" priority="1" operator="equal">
      <formula>"---"</formula>
    </cfRule>
    <cfRule type="expression" dxfId="1" priority="2">
      <formula>IF(Leiterort_x1&lt;$C$6,TRUE,FALSE)</formula>
    </cfRule>
    <cfRule type="expression" dxfId="0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16" sqref="X16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6.9314999999999988E-2</v>
      </c>
      <c r="C8" s="25">
        <f>'Kraft-Leiter'!B12</f>
        <v>0.15</v>
      </c>
      <c r="E8" s="4" t="s">
        <v>70</v>
      </c>
      <c r="F8" s="6">
        <f>-Leiterort_x1</f>
        <v>-6.9314999999999988E-2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0.1388569666166472</v>
      </c>
      <c r="C10" s="1"/>
      <c r="E10" s="4" t="s">
        <v>9</v>
      </c>
      <c r="F10" s="12">
        <f>ATANH(2*KoorK_a*Leiterort_x2/(Leiterort_x2*Leiterort_x2+Leiterort_y2*Leiterort_y2+KoorK_a*KoorK_a))</f>
        <v>-0.13885696661664718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0.49758218840266499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-8.492378976227101E-18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8.492378976227101E-18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T16" s="20">
        <f>SUM(T20:T69)</f>
        <v>7.4007425858512201</v>
      </c>
      <c r="U16" s="20">
        <f t="shared" ref="U16:W16" si="0">SUM(U20:U69)</f>
        <v>-5.3424648948842488E-16</v>
      </c>
      <c r="V16" s="21">
        <f t="shared" si="0"/>
        <v>7.4007425858512201</v>
      </c>
      <c r="W16" s="20">
        <f t="shared" si="0"/>
        <v>-4.7139657874387327E-16</v>
      </c>
      <c r="X16" s="20">
        <f>SQRT(V16*V16+W16*W16)</f>
        <v>7.4007425858512201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0.87035250901967609</v>
      </c>
      <c r="E20" s="13">
        <f t="shared" ref="E20:E51" si="4">EXP($A20*Leiter_u1)</f>
        <v>1.1489597486498346</v>
      </c>
      <c r="F20" s="13">
        <f t="shared" ref="F20:F51" si="5">-Strom_1/$A20</f>
        <v>-1</v>
      </c>
      <c r="G20" s="13">
        <f t="shared" ref="G20:G51" si="6">Strom_1/$A20*COS($A20*Leiter_v1)/EXP($A20*Leiter_u1)</f>
        <v>-0.87035250901967609</v>
      </c>
      <c r="H20" s="13">
        <f t="shared" ref="H20:H51" si="7">Strom_1/$A20*SIN($A20*Leiter_v1)/EXP($A20*Leiter_u1)</f>
        <v>1.0663110316512969E-16</v>
      </c>
      <c r="I20" s="13">
        <f t="shared" ref="I20:I51" si="8">-Strom_2/$A20</f>
        <v>1</v>
      </c>
      <c r="J20" s="13">
        <f t="shared" ref="J20:J51" si="9">Strom_2/$A20*COS($A20*Leiter_v2)/EXP(-$A20*Leiter_u2)</f>
        <v>0.87035250901967609</v>
      </c>
      <c r="K20" s="13">
        <f t="shared" ref="K20:K51" si="10">Strom_2/$A20*SIN($A20*Leiter_v2)/EXP(-$A20*Leiter_u2)</f>
        <v>-1.0663110316512969E-16</v>
      </c>
      <c r="L20" s="13">
        <f t="shared" ref="L20:L51" si="11">F20+G20+I20+J20*EXP(-2*$A20*Leiter_u2)</f>
        <v>0.27860723963015843</v>
      </c>
      <c r="M20" s="13">
        <f t="shared" ref="M20:M51" si="12">F20+G20*EXP(2*$A20*Leiter_u1)+I20+J20</f>
        <v>-0.27860723963015854</v>
      </c>
      <c r="N20" s="13">
        <f t="shared" ref="N20:N51" si="13">H20+K20*EXP(-2*$A20*Leiter_u2)</f>
        <v>-3.4133522915924429E-17</v>
      </c>
      <c r="O20" s="13">
        <f t="shared" ref="O20:O51" si="14">H20*EXP(2*$A20*Leiter_u1)+K20</f>
        <v>3.4133522915924429E-17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3.315270631546148E-2</v>
      </c>
      <c r="Q20" s="13">
        <f t="shared" ref="Q20:Q51" si="16">(M20+P20)*((Perm_mü1-1)/(Perm_mü1+1)*EXP(-2*$A20*Körper_u1))</f>
        <v>-3.3152706315461501E-2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-4.0616986918426888E-18</v>
      </c>
      <c r="S20" s="13">
        <f t="shared" ref="S20:S51" si="18">(O20+R20)*((Perm_mü1-1)/(Perm_mü1+1)*EXP(-2*$A20*Körper_u1))</f>
        <v>4.0616986918426888E-18</v>
      </c>
      <c r="T20" s="13">
        <f t="shared" ref="T20:T51" si="19">Strom_1/Metric_h*$A20*((-(I20+J20+P20)*$B20-(K20+R20)*$C20)*$D20+((Q20*$B20+S20*$C20)*$E20))</f>
        <v>3.4060939171776292</v>
      </c>
      <c r="U20" s="13">
        <f t="shared" ref="U20:U51" si="20">Strom_1/Metric_h*$A20*((-(I20+J20+P20)*$C20+(K20+R20)*$B20)*$D20+((-Q20*$C20+S20*$B20)*$E20))</f>
        <v>-2.1429847299686538E-16</v>
      </c>
      <c r="V20" s="13">
        <f t="shared" ref="V20:V51" si="21">KoorK_xu*T20-KoorK_xv*U20</f>
        <v>3.4060939171776292</v>
      </c>
      <c r="W20" s="13">
        <f t="shared" ref="W20:W51" si="22">KoorK_yu*T20+KoorK_yv*U20</f>
        <v>-1.8537263262357108E-16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0.75751348995684542</v>
      </c>
      <c r="E21" s="13">
        <f t="shared" si="4"/>
        <v>1.3201085040174911</v>
      </c>
      <c r="F21" s="13">
        <f t="shared" si="5"/>
        <v>-0.5</v>
      </c>
      <c r="G21" s="13">
        <f t="shared" si="6"/>
        <v>0.37875674497842271</v>
      </c>
      <c r="H21" s="13">
        <f t="shared" si="7"/>
        <v>-9.2806648179306563E-17</v>
      </c>
      <c r="I21" s="13">
        <f t="shared" si="8"/>
        <v>0.5</v>
      </c>
      <c r="J21" s="13">
        <f t="shared" si="9"/>
        <v>-0.37875674497842271</v>
      </c>
      <c r="K21" s="13">
        <f t="shared" si="10"/>
        <v>9.2806648179306563E-17</v>
      </c>
      <c r="L21" s="13">
        <f t="shared" si="11"/>
        <v>-0.28129750703032286</v>
      </c>
      <c r="M21" s="13">
        <f t="shared" si="12"/>
        <v>0.28129750703032297</v>
      </c>
      <c r="N21" s="13">
        <f t="shared" si="13"/>
        <v>6.8926241221569346E-17</v>
      </c>
      <c r="O21" s="13">
        <f t="shared" si="14"/>
        <v>-6.8926241221569371E-17</v>
      </c>
      <c r="P21" s="13">
        <f t="shared" si="15"/>
        <v>-5.0496837621931637E-3</v>
      </c>
      <c r="Q21" s="13">
        <f t="shared" si="16"/>
        <v>5.0496837621931646E-3</v>
      </c>
      <c r="R21" s="13">
        <f t="shared" si="17"/>
        <v>1.2373224518056203E-18</v>
      </c>
      <c r="S21" s="13">
        <f t="shared" si="18"/>
        <v>-1.2373224518056205E-18</v>
      </c>
      <c r="T21" s="13">
        <f t="shared" si="19"/>
        <v>-0.32698946664200779</v>
      </c>
      <c r="U21" s="13">
        <f t="shared" si="20"/>
        <v>3.7303042730381423E-16</v>
      </c>
      <c r="V21" s="13">
        <f t="shared" si="21"/>
        <v>-0.32698946664200779</v>
      </c>
      <c r="W21" s="13">
        <f t="shared" si="22"/>
        <v>3.7025350883185592E-16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0.65930376660019163</v>
      </c>
      <c r="E22" s="13">
        <f t="shared" si="4"/>
        <v>1.5167515349664458</v>
      </c>
      <c r="F22" s="13">
        <f t="shared" si="5"/>
        <v>-0.33333333333333331</v>
      </c>
      <c r="G22" s="13">
        <f t="shared" si="6"/>
        <v>-0.21976792220006389</v>
      </c>
      <c r="H22" s="13">
        <f t="shared" si="7"/>
        <v>8.0774499096565819E-17</v>
      </c>
      <c r="I22" s="13">
        <f t="shared" si="8"/>
        <v>0.33333333333333331</v>
      </c>
      <c r="J22" s="13">
        <f t="shared" si="9"/>
        <v>0.21976792220006389</v>
      </c>
      <c r="K22" s="13">
        <f t="shared" si="10"/>
        <v>-8.0774499096565819E-17</v>
      </c>
      <c r="L22" s="13">
        <f t="shared" si="11"/>
        <v>0.2858159227887514</v>
      </c>
      <c r="M22" s="13">
        <f t="shared" si="12"/>
        <v>-0.28581592278875134</v>
      </c>
      <c r="N22" s="13">
        <f t="shared" si="13"/>
        <v>-1.0505008085787605E-16</v>
      </c>
      <c r="O22" s="13">
        <f t="shared" si="14"/>
        <v>1.0505008085787605E-16</v>
      </c>
      <c r="P22" s="13">
        <f t="shared" si="15"/>
        <v>7.0533599595314924E-4</v>
      </c>
      <c r="Q22" s="13">
        <f t="shared" si="16"/>
        <v>-7.0533599595314913E-4</v>
      </c>
      <c r="R22" s="13">
        <f t="shared" si="17"/>
        <v>-2.5924239169002999E-19</v>
      </c>
      <c r="S22" s="13">
        <f t="shared" si="18"/>
        <v>2.5924239169002999E-19</v>
      </c>
      <c r="T22" s="13">
        <f t="shared" si="19"/>
        <v>2.2078559065392112</v>
      </c>
      <c r="U22" s="13">
        <f t="shared" si="20"/>
        <v>-4.8700195251683495E-16</v>
      </c>
      <c r="V22" s="13">
        <f t="shared" si="21"/>
        <v>2.2078559065392112</v>
      </c>
      <c r="W22" s="13">
        <f t="shared" si="22"/>
        <v>-4.6825200343360249E-16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0.57382668746659971</v>
      </c>
      <c r="E23" s="13">
        <f t="shared" si="4"/>
        <v>1.7426864623792986</v>
      </c>
      <c r="F23" s="13">
        <f t="shared" si="5"/>
        <v>-0.25</v>
      </c>
      <c r="G23" s="13">
        <f t="shared" si="6"/>
        <v>0.14345667186664993</v>
      </c>
      <c r="H23" s="13">
        <f t="shared" si="7"/>
        <v>-7.0302287953503622E-17</v>
      </c>
      <c r="I23" s="13">
        <f t="shared" si="8"/>
        <v>0.25</v>
      </c>
      <c r="J23" s="13">
        <f t="shared" si="9"/>
        <v>-0.14345667186664993</v>
      </c>
      <c r="K23" s="13">
        <f t="shared" si="10"/>
        <v>7.0302287953503634E-17</v>
      </c>
      <c r="L23" s="13">
        <f t="shared" si="11"/>
        <v>-0.29221494372817458</v>
      </c>
      <c r="M23" s="13">
        <f t="shared" si="12"/>
        <v>0.29221494372817469</v>
      </c>
      <c r="N23" s="13">
        <f t="shared" si="13"/>
        <v>1.4320267472391303E-16</v>
      </c>
      <c r="O23" s="13">
        <f t="shared" si="14"/>
        <v>-1.4320267472391298E-16</v>
      </c>
      <c r="P23" s="13">
        <f t="shared" si="15"/>
        <v>-9.780411580322839E-5</v>
      </c>
      <c r="Q23" s="13">
        <f t="shared" si="16"/>
        <v>9.7804115803228403E-5</v>
      </c>
      <c r="R23" s="13">
        <f t="shared" si="17"/>
        <v>4.7929824544011618E-20</v>
      </c>
      <c r="S23" s="13">
        <f t="shared" si="18"/>
        <v>-4.7929824544011594E-20</v>
      </c>
      <c r="T23" s="13">
        <f t="shared" si="19"/>
        <v>-0.48965450897344687</v>
      </c>
      <c r="U23" s="13">
        <f t="shared" si="20"/>
        <v>5.6515116169401116E-16</v>
      </c>
      <c r="V23" s="13">
        <f t="shared" si="21"/>
        <v>-0.48965450897344687</v>
      </c>
      <c r="W23" s="13">
        <f t="shared" si="22"/>
        <v>5.6099283003639031E-16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0.49943149717900459</v>
      </c>
      <c r="E24" s="13">
        <f t="shared" si="4"/>
        <v>2.0022765997907883</v>
      </c>
      <c r="F24" s="13">
        <f t="shared" si="5"/>
        <v>-0.2</v>
      </c>
      <c r="G24" s="13">
        <f t="shared" si="6"/>
        <v>-9.9886299435800921E-2</v>
      </c>
      <c r="H24" s="13">
        <f t="shared" si="7"/>
        <v>6.1187772710155635E-17</v>
      </c>
      <c r="I24" s="13">
        <f t="shared" si="8"/>
        <v>0.2</v>
      </c>
      <c r="J24" s="13">
        <f t="shared" si="9"/>
        <v>9.9886299435800949E-2</v>
      </c>
      <c r="K24" s="13">
        <f t="shared" si="10"/>
        <v>-6.1187772710155647E-17</v>
      </c>
      <c r="L24" s="13">
        <f t="shared" si="11"/>
        <v>0.30056902052235673</v>
      </c>
      <c r="M24" s="13">
        <f t="shared" si="12"/>
        <v>-0.30056902052235673</v>
      </c>
      <c r="N24" s="13">
        <f t="shared" si="13"/>
        <v>-1.8412083554318134E-16</v>
      </c>
      <c r="O24" s="13">
        <f t="shared" si="14"/>
        <v>1.8412083554318136E-16</v>
      </c>
      <c r="P24" s="13">
        <f t="shared" si="15"/>
        <v>1.3618899561061344E-5</v>
      </c>
      <c r="Q24" s="13">
        <f t="shared" si="16"/>
        <v>-1.3618899561061339E-5</v>
      </c>
      <c r="R24" s="13">
        <f t="shared" si="17"/>
        <v>-8.3425868773949958E-21</v>
      </c>
      <c r="S24" s="13">
        <f t="shared" si="18"/>
        <v>8.3425868773949943E-21</v>
      </c>
      <c r="T24" s="13">
        <f t="shared" si="19"/>
        <v>1.5053466292966158</v>
      </c>
      <c r="U24" s="13">
        <f t="shared" si="20"/>
        <v>-6.1485091444470933E-16</v>
      </c>
      <c r="V24" s="13">
        <f t="shared" si="21"/>
        <v>1.5053466292966158</v>
      </c>
      <c r="W24" s="13">
        <f t="shared" si="22"/>
        <v>-6.0206694037813643E-16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0.43468145665319996</v>
      </c>
      <c r="E25" s="13">
        <f t="shared" si="4"/>
        <v>2.3005352188230694</v>
      </c>
      <c r="F25" s="13">
        <f t="shared" si="5"/>
        <v>-0.16666666666666666</v>
      </c>
      <c r="G25" s="13">
        <f t="shared" si="6"/>
        <v>7.2446909442199989E-2</v>
      </c>
      <c r="H25" s="13">
        <f t="shared" si="7"/>
        <v>-5.3254931499609626E-17</v>
      </c>
      <c r="I25" s="13">
        <f t="shared" si="8"/>
        <v>0.16666666666666666</v>
      </c>
      <c r="J25" s="13">
        <f t="shared" si="9"/>
        <v>-7.2446909442199989E-2</v>
      </c>
      <c r="K25" s="13">
        <f t="shared" si="10"/>
        <v>5.3254931499609626E-17</v>
      </c>
      <c r="L25" s="13">
        <f t="shared" si="11"/>
        <v>-0.3109756270283115</v>
      </c>
      <c r="M25" s="13">
        <f t="shared" si="12"/>
        <v>0.31097562702831155</v>
      </c>
      <c r="N25" s="13">
        <f t="shared" si="13"/>
        <v>2.2859478538078514E-16</v>
      </c>
      <c r="O25" s="13">
        <f t="shared" si="14"/>
        <v>-2.2859478538078519E-16</v>
      </c>
      <c r="P25" s="13">
        <f t="shared" si="15"/>
        <v>-1.9070345264262698E-6</v>
      </c>
      <c r="Q25" s="13">
        <f t="shared" si="16"/>
        <v>1.90703452642627E-6</v>
      </c>
      <c r="R25" s="13">
        <f t="shared" si="17"/>
        <v>1.401840242105122E-21</v>
      </c>
      <c r="S25" s="13">
        <f t="shared" si="18"/>
        <v>-1.4018402421051223E-21</v>
      </c>
      <c r="T25" s="13">
        <f t="shared" si="19"/>
        <v>-0.49379217485251908</v>
      </c>
      <c r="U25" s="13">
        <f t="shared" si="20"/>
        <v>6.4216444327199383E-16</v>
      </c>
      <c r="V25" s="13">
        <f t="shared" si="21"/>
        <v>-0.49379217485251908</v>
      </c>
      <c r="W25" s="13">
        <f t="shared" si="22"/>
        <v>6.3797097298765085E-16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0.37832609642244019</v>
      </c>
      <c r="E26" s="13">
        <f t="shared" si="4"/>
        <v>2.6432223667790464</v>
      </c>
      <c r="F26" s="13">
        <f t="shared" si="5"/>
        <v>-0.14285714285714285</v>
      </c>
      <c r="G26" s="13">
        <f t="shared" si="6"/>
        <v>-5.4046585203205731E-2</v>
      </c>
      <c r="H26" s="13">
        <f t="shared" si="7"/>
        <v>4.6350563248356214E-17</v>
      </c>
      <c r="I26" s="13">
        <f t="shared" si="8"/>
        <v>0.14285714285714285</v>
      </c>
      <c r="J26" s="13">
        <f t="shared" si="9"/>
        <v>5.4046585203205745E-2</v>
      </c>
      <c r="K26" s="13">
        <f t="shared" si="10"/>
        <v>-4.6350563248356221E-17</v>
      </c>
      <c r="L26" s="13">
        <f t="shared" si="11"/>
        <v>0.32355661005094372</v>
      </c>
      <c r="M26" s="13">
        <f t="shared" si="12"/>
        <v>-0.3235566100509436</v>
      </c>
      <c r="N26" s="13">
        <f t="shared" si="13"/>
        <v>-2.7748341661556914E-16</v>
      </c>
      <c r="O26" s="13">
        <f t="shared" si="14"/>
        <v>2.7748341661556919E-16</v>
      </c>
      <c r="P26" s="13">
        <f t="shared" si="15"/>
        <v>2.6853578683711309E-7</v>
      </c>
      <c r="Q26" s="13">
        <f t="shared" si="16"/>
        <v>-2.6853578683711298E-7</v>
      </c>
      <c r="R26" s="13">
        <f t="shared" si="17"/>
        <v>-2.3029734303181169E-22</v>
      </c>
      <c r="S26" s="13">
        <f t="shared" si="18"/>
        <v>2.3029734303181174E-22</v>
      </c>
      <c r="T26" s="13">
        <f t="shared" si="19"/>
        <v>1.0479925197642928</v>
      </c>
      <c r="U26" s="13">
        <f t="shared" si="20"/>
        <v>-6.5206100680583712E-16</v>
      </c>
      <c r="V26" s="13">
        <f t="shared" si="21"/>
        <v>1.0479925197642928</v>
      </c>
      <c r="W26" s="13">
        <f t="shared" si="22"/>
        <v>-6.4316105716374754E-16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0.32927706724889072</v>
      </c>
      <c r="E27" s="13">
        <f t="shared" si="4"/>
        <v>3.0369561061600741</v>
      </c>
      <c r="F27" s="13">
        <f t="shared" si="5"/>
        <v>-0.125</v>
      </c>
      <c r="G27" s="13">
        <f t="shared" si="6"/>
        <v>4.115963340611134E-2</v>
      </c>
      <c r="H27" s="13">
        <f t="shared" si="7"/>
        <v>-4.0341329017682021E-17</v>
      </c>
      <c r="I27" s="13">
        <f t="shared" si="8"/>
        <v>0.125</v>
      </c>
      <c r="J27" s="13">
        <f t="shared" si="9"/>
        <v>-4.1159633406111347E-2</v>
      </c>
      <c r="K27" s="13">
        <f t="shared" si="10"/>
        <v>4.0341329017682027E-17</v>
      </c>
      <c r="L27" s="13">
        <f t="shared" si="11"/>
        <v>-0.33845987986389781</v>
      </c>
      <c r="M27" s="13">
        <f t="shared" si="12"/>
        <v>0.33845987986389792</v>
      </c>
      <c r="N27" s="13">
        <f t="shared" si="13"/>
        <v>3.3173087909104923E-16</v>
      </c>
      <c r="O27" s="13">
        <f t="shared" si="14"/>
        <v>-3.3173087909104933E-16</v>
      </c>
      <c r="P27" s="13">
        <f t="shared" si="15"/>
        <v>-3.8016907792763714E-8</v>
      </c>
      <c r="Q27" s="13">
        <f t="shared" si="16"/>
        <v>3.8016907792763727E-8</v>
      </c>
      <c r="R27" s="13">
        <f t="shared" si="17"/>
        <v>3.7261084674166348E-23</v>
      </c>
      <c r="S27" s="13">
        <f t="shared" si="18"/>
        <v>-3.726108467416636E-23</v>
      </c>
      <c r="T27" s="13">
        <f t="shared" si="19"/>
        <v>-0.44385161203545215</v>
      </c>
      <c r="U27" s="13">
        <f t="shared" si="20"/>
        <v>6.4859763806555022E-16</v>
      </c>
      <c r="V27" s="13">
        <f t="shared" si="21"/>
        <v>-0.44385161203545215</v>
      </c>
      <c r="W27" s="13">
        <f t="shared" si="22"/>
        <v>6.448282819669358E-16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0.28658712164271261</v>
      </c>
      <c r="E28" s="13">
        <f t="shared" si="4"/>
        <v>3.4893403243942593</v>
      </c>
      <c r="F28" s="13">
        <f t="shared" si="5"/>
        <v>-0.1111111111111111</v>
      </c>
      <c r="G28" s="13">
        <f t="shared" si="6"/>
        <v>-3.1843013515856958E-2</v>
      </c>
      <c r="H28" s="13">
        <f t="shared" si="7"/>
        <v>3.5111176927727811E-17</v>
      </c>
      <c r="I28" s="13">
        <f t="shared" si="8"/>
        <v>0.1111111111111111</v>
      </c>
      <c r="J28" s="13">
        <f t="shared" si="9"/>
        <v>3.1843013515856965E-2</v>
      </c>
      <c r="K28" s="13">
        <f t="shared" si="10"/>
        <v>-3.5111176927727817E-17</v>
      </c>
      <c r="L28" s="13">
        <f t="shared" si="11"/>
        <v>0.35586146697239401</v>
      </c>
      <c r="M28" s="13">
        <f t="shared" si="12"/>
        <v>-0.35586146697239412</v>
      </c>
      <c r="N28" s="13">
        <f t="shared" si="13"/>
        <v>-3.9238481378046906E-16</v>
      </c>
      <c r="O28" s="13">
        <f t="shared" si="14"/>
        <v>3.9238481378046916E-16</v>
      </c>
      <c r="P28" s="13">
        <f t="shared" si="15"/>
        <v>5.4096353081098984E-9</v>
      </c>
      <c r="Q28" s="13">
        <f t="shared" si="16"/>
        <v>-5.4096353081099009E-9</v>
      </c>
      <c r="R28" s="13">
        <f t="shared" si="17"/>
        <v>-5.9648457054149624E-24</v>
      </c>
      <c r="S28" s="13">
        <f t="shared" si="18"/>
        <v>5.9648457054149639E-24</v>
      </c>
      <c r="T28" s="13">
        <f t="shared" si="19"/>
        <v>0.7410222720297569</v>
      </c>
      <c r="U28" s="13">
        <f t="shared" si="20"/>
        <v>-6.3507215433891059E-16</v>
      </c>
      <c r="V28" s="13">
        <f t="shared" si="21"/>
        <v>0.7410222720297569</v>
      </c>
      <c r="W28" s="13">
        <f t="shared" si="22"/>
        <v>-6.2877911237500903E-16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0.24943182037446204</v>
      </c>
      <c r="E29" s="13">
        <f t="shared" si="4"/>
        <v>4.0091115820697611</v>
      </c>
      <c r="F29" s="13">
        <f t="shared" si="5"/>
        <v>-0.1</v>
      </c>
      <c r="G29" s="13">
        <f t="shared" si="6"/>
        <v>2.4943182037446207E-2</v>
      </c>
      <c r="H29" s="13">
        <f t="shared" si="7"/>
        <v>-3.055910093368166E-17</v>
      </c>
      <c r="I29" s="13">
        <f t="shared" si="8"/>
        <v>0.1</v>
      </c>
      <c r="J29" s="13">
        <f t="shared" si="9"/>
        <v>-2.4943182037446218E-2</v>
      </c>
      <c r="K29" s="13">
        <f t="shared" si="10"/>
        <v>3.0559100933681672E-17</v>
      </c>
      <c r="L29" s="13">
        <f t="shared" si="11"/>
        <v>-0.37596797616952976</v>
      </c>
      <c r="M29" s="13">
        <f t="shared" si="12"/>
        <v>0.37596797616952987</v>
      </c>
      <c r="N29" s="13">
        <f t="shared" si="13"/>
        <v>4.6061658509922017E-16</v>
      </c>
      <c r="O29" s="13">
        <f t="shared" si="14"/>
        <v>-4.6061658509922036E-16</v>
      </c>
      <c r="P29" s="13">
        <f t="shared" si="15"/>
        <v>-7.7349101144830064E-10</v>
      </c>
      <c r="Q29" s="13">
        <f t="shared" si="16"/>
        <v>7.7349101144830075E-10</v>
      </c>
      <c r="R29" s="13">
        <f t="shared" si="17"/>
        <v>9.47641317561591E-25</v>
      </c>
      <c r="S29" s="13">
        <f t="shared" si="18"/>
        <v>-9.4764131756159118E-25</v>
      </c>
      <c r="T29" s="13">
        <f t="shared" si="19"/>
        <v>-0.37625051455457398</v>
      </c>
      <c r="U29" s="13">
        <f t="shared" si="20"/>
        <v>6.1415182548600221E-16</v>
      </c>
      <c r="V29" s="13">
        <f t="shared" si="21"/>
        <v>-0.37625051455457398</v>
      </c>
      <c r="W29" s="13">
        <f t="shared" si="22"/>
        <v>6.1095656352640428E-16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0.21709361069225824</v>
      </c>
      <c r="E30" s="13">
        <f t="shared" si="4"/>
        <v>4.6063078356440128</v>
      </c>
      <c r="F30" s="13">
        <f t="shared" si="5"/>
        <v>-9.0909090909090912E-2</v>
      </c>
      <c r="G30" s="13">
        <f t="shared" si="6"/>
        <v>-1.9735782790205297E-2</v>
      </c>
      <c r="H30" s="13">
        <f t="shared" si="7"/>
        <v>9.6712775651613237E-17</v>
      </c>
      <c r="I30" s="13">
        <f t="shared" si="8"/>
        <v>9.0909090909090912E-2</v>
      </c>
      <c r="J30" s="13">
        <f t="shared" si="9"/>
        <v>1.9735782790205301E-2</v>
      </c>
      <c r="K30" s="13">
        <f t="shared" si="10"/>
        <v>-9.6712775651613261E-17</v>
      </c>
      <c r="L30" s="13">
        <f t="shared" si="11"/>
        <v>0.39901947499561397</v>
      </c>
      <c r="M30" s="13">
        <f t="shared" si="12"/>
        <v>-0.39901947499561402</v>
      </c>
      <c r="N30" s="13">
        <f t="shared" si="13"/>
        <v>-1.9553458495209702E-15</v>
      </c>
      <c r="O30" s="13">
        <f t="shared" si="14"/>
        <v>1.9553458495209702E-15</v>
      </c>
      <c r="P30" s="13">
        <f t="shared" si="15"/>
        <v>1.111004704403027E-10</v>
      </c>
      <c r="Q30" s="13">
        <f t="shared" si="16"/>
        <v>-1.1110047044030272E-10</v>
      </c>
      <c r="R30" s="13">
        <f t="shared" si="17"/>
        <v>-5.4443418772394763E-25</v>
      </c>
      <c r="S30" s="13">
        <f t="shared" si="18"/>
        <v>5.4443418772394763E-25</v>
      </c>
      <c r="T30" s="13">
        <f t="shared" si="19"/>
        <v>0.53101428979717225</v>
      </c>
      <c r="U30" s="13">
        <f t="shared" si="20"/>
        <v>-2.1380197220943121E-15</v>
      </c>
      <c r="V30" s="13">
        <f t="shared" si="21"/>
        <v>0.53101428979717225</v>
      </c>
      <c r="W30" s="13">
        <f t="shared" si="22"/>
        <v>-2.1335101475035623E-15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0.18894796875814773</v>
      </c>
      <c r="E31" s="13">
        <f t="shared" si="4"/>
        <v>5.2924622930453085</v>
      </c>
      <c r="F31" s="13">
        <f t="shared" si="5"/>
        <v>-8.3333333333333329E-2</v>
      </c>
      <c r="G31" s="13">
        <f t="shared" si="6"/>
        <v>1.5745664063178979E-2</v>
      </c>
      <c r="H31" s="13">
        <f t="shared" si="7"/>
        <v>-2.3148931198216695E-17</v>
      </c>
      <c r="I31" s="13">
        <f t="shared" si="8"/>
        <v>8.3333333333333329E-2</v>
      </c>
      <c r="J31" s="13">
        <f t="shared" si="9"/>
        <v>-1.5745664063178982E-2</v>
      </c>
      <c r="K31" s="13">
        <f t="shared" si="10"/>
        <v>2.3148931198216698E-17</v>
      </c>
      <c r="L31" s="13">
        <f t="shared" si="11"/>
        <v>-0.42529286035726332</v>
      </c>
      <c r="M31" s="13">
        <f t="shared" si="12"/>
        <v>0.42529286035726344</v>
      </c>
      <c r="N31" s="13">
        <f t="shared" si="13"/>
        <v>6.2525626890044239E-16</v>
      </c>
      <c r="O31" s="13">
        <f t="shared" si="14"/>
        <v>-6.2525626890044269E-16</v>
      </c>
      <c r="P31" s="13">
        <f t="shared" si="15"/>
        <v>-1.6026079204143639E-11</v>
      </c>
      <c r="Q31" s="13">
        <f t="shared" si="16"/>
        <v>1.6026079204143645E-11</v>
      </c>
      <c r="R31" s="13">
        <f t="shared" si="17"/>
        <v>2.3561191410239695E-26</v>
      </c>
      <c r="S31" s="13">
        <f t="shared" si="18"/>
        <v>-2.3561191410239706E-26</v>
      </c>
      <c r="T31" s="13">
        <f t="shared" si="19"/>
        <v>-0.30798255319010287</v>
      </c>
      <c r="U31" s="13">
        <f t="shared" si="20"/>
        <v>5.582739512247229E-16</v>
      </c>
      <c r="V31" s="13">
        <f t="shared" si="21"/>
        <v>-0.30798255319010287</v>
      </c>
      <c r="W31" s="13">
        <f t="shared" si="22"/>
        <v>5.556584466649665E-16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0.16445133868282527</v>
      </c>
      <c r="E32" s="13">
        <f t="shared" si="4"/>
        <v>6.080826145956066</v>
      </c>
      <c r="F32" s="13">
        <f t="shared" si="5"/>
        <v>-7.6923076923076927E-2</v>
      </c>
      <c r="G32" s="13">
        <f t="shared" si="6"/>
        <v>-1.2650102975601943E-2</v>
      </c>
      <c r="H32" s="13">
        <f t="shared" si="7"/>
        <v>-2.4794463530164189E-17</v>
      </c>
      <c r="I32" s="13">
        <f t="shared" si="8"/>
        <v>7.6923076923076927E-2</v>
      </c>
      <c r="J32" s="13">
        <f t="shared" si="9"/>
        <v>1.265010297560195E-2</v>
      </c>
      <c r="K32" s="13">
        <f t="shared" si="10"/>
        <v>2.4794463530164202E-17</v>
      </c>
      <c r="L32" s="13">
        <f t="shared" si="11"/>
        <v>0.45510575440563372</v>
      </c>
      <c r="M32" s="13">
        <f t="shared" si="12"/>
        <v>-0.45510575440563394</v>
      </c>
      <c r="N32" s="13">
        <f t="shared" si="13"/>
        <v>8.9201669359860699E-16</v>
      </c>
      <c r="O32" s="13">
        <f t="shared" si="14"/>
        <v>-8.9201669359860739E-16</v>
      </c>
      <c r="P32" s="13">
        <f t="shared" si="15"/>
        <v>2.3209666879056251E-12</v>
      </c>
      <c r="Q32" s="13">
        <f t="shared" si="16"/>
        <v>-2.3209666879056255E-12</v>
      </c>
      <c r="R32" s="13">
        <f t="shared" si="17"/>
        <v>4.5491427231060668E-27</v>
      </c>
      <c r="S32" s="13">
        <f t="shared" si="18"/>
        <v>-4.5491427231060683E-27</v>
      </c>
      <c r="T32" s="13">
        <f t="shared" si="19"/>
        <v>0.38485216337942579</v>
      </c>
      <c r="U32" s="13">
        <f t="shared" si="20"/>
        <v>6.4778851294269552E-16</v>
      </c>
      <c r="V32" s="13">
        <f t="shared" si="21"/>
        <v>0.38485216337942579</v>
      </c>
      <c r="W32" s="13">
        <f t="shared" si="22"/>
        <v>6.5105682336393448E-16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0.14313063523424149</v>
      </c>
      <c r="E33" s="13">
        <f t="shared" si="4"/>
        <v>6.9866244802410229</v>
      </c>
      <c r="F33" s="13">
        <f t="shared" si="5"/>
        <v>-7.1428571428571425E-2</v>
      </c>
      <c r="G33" s="13">
        <f t="shared" si="6"/>
        <v>1.0223616802445821E-2</v>
      </c>
      <c r="H33" s="13">
        <f t="shared" si="7"/>
        <v>-1.7535627660732026E-17</v>
      </c>
      <c r="I33" s="13">
        <f t="shared" si="8"/>
        <v>7.1428571428571425E-2</v>
      </c>
      <c r="J33" s="13">
        <f t="shared" si="9"/>
        <v>-1.0223616802445825E-2</v>
      </c>
      <c r="K33" s="13">
        <f t="shared" si="10"/>
        <v>1.7535627660732032E-17</v>
      </c>
      <c r="L33" s="13">
        <f t="shared" si="11"/>
        <v>-0.48882098892905573</v>
      </c>
      <c r="M33" s="13">
        <f t="shared" si="12"/>
        <v>0.48882098892905573</v>
      </c>
      <c r="N33" s="13">
        <f t="shared" si="13"/>
        <v>8.3842959103867084E-16</v>
      </c>
      <c r="O33" s="13">
        <f t="shared" si="14"/>
        <v>-8.3842959103867084E-16</v>
      </c>
      <c r="P33" s="13">
        <f t="shared" si="15"/>
        <v>-3.3738347986090078E-13</v>
      </c>
      <c r="Q33" s="13">
        <f t="shared" si="16"/>
        <v>3.3738347986090073E-13</v>
      </c>
      <c r="R33" s="13">
        <f t="shared" si="17"/>
        <v>5.7868278868858656E-28</v>
      </c>
      <c r="S33" s="13">
        <f t="shared" si="18"/>
        <v>-5.7868278868858647E-28</v>
      </c>
      <c r="T33" s="13">
        <f t="shared" si="19"/>
        <v>-0.24648039925166795</v>
      </c>
      <c r="U33" s="13">
        <f t="shared" si="20"/>
        <v>4.9338339066827723E-16</v>
      </c>
      <c r="V33" s="13">
        <f t="shared" si="21"/>
        <v>-0.24648039925166795</v>
      </c>
      <c r="W33" s="13">
        <f t="shared" si="22"/>
        <v>4.9129018570762027E-16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0.12457410749370215</v>
      </c>
      <c r="E34" s="13">
        <f t="shared" si="4"/>
        <v>8.0273503067285077</v>
      </c>
      <c r="F34" s="13">
        <f t="shared" si="5"/>
        <v>-6.6666666666666666E-2</v>
      </c>
      <c r="G34" s="13">
        <f t="shared" si="6"/>
        <v>-8.3049404995801431E-3</v>
      </c>
      <c r="H34" s="13">
        <f t="shared" si="7"/>
        <v>4.4767253246235589E-17</v>
      </c>
      <c r="I34" s="13">
        <f t="shared" si="8"/>
        <v>6.6666666666666666E-2</v>
      </c>
      <c r="J34" s="13">
        <f t="shared" si="9"/>
        <v>8.3049404995801466E-3</v>
      </c>
      <c r="K34" s="13">
        <f t="shared" si="10"/>
        <v>-4.4767253246235613E-17</v>
      </c>
      <c r="L34" s="13">
        <f t="shared" si="11"/>
        <v>0.52685174661565348</v>
      </c>
      <c r="M34" s="13">
        <f t="shared" si="12"/>
        <v>-0.52685174661565359</v>
      </c>
      <c r="N34" s="13">
        <f t="shared" si="13"/>
        <v>-2.8399608118994808E-15</v>
      </c>
      <c r="O34" s="13">
        <f t="shared" si="14"/>
        <v>2.839960811899482E-15</v>
      </c>
      <c r="P34" s="13">
        <f t="shared" si="15"/>
        <v>4.9212993155429116E-14</v>
      </c>
      <c r="Q34" s="13">
        <f t="shared" si="16"/>
        <v>-4.9212993155429116E-14</v>
      </c>
      <c r="R34" s="13">
        <f t="shared" si="17"/>
        <v>-2.652795077467121E-28</v>
      </c>
      <c r="S34" s="13">
        <f t="shared" si="18"/>
        <v>2.6527950774671214E-28</v>
      </c>
      <c r="T34" s="13">
        <f t="shared" si="19"/>
        <v>0.28154708714011117</v>
      </c>
      <c r="U34" s="13">
        <f t="shared" si="20"/>
        <v>-1.3495434811467166E-15</v>
      </c>
      <c r="V34" s="13">
        <f t="shared" si="21"/>
        <v>0.28154708714011117</v>
      </c>
      <c r="W34" s="13">
        <f t="shared" si="22"/>
        <v>-1.34715247658307E-15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0.10842338701603049</v>
      </c>
      <c r="E35" s="13">
        <f t="shared" si="4"/>
        <v>9.2231023907429588</v>
      </c>
      <c r="F35" s="13">
        <f t="shared" si="5"/>
        <v>-6.25E-2</v>
      </c>
      <c r="G35" s="13">
        <f t="shared" si="6"/>
        <v>6.7764616885019066E-3</v>
      </c>
      <c r="H35" s="13">
        <f t="shared" si="7"/>
        <v>-1.328347450786491E-17</v>
      </c>
      <c r="I35" s="13">
        <f t="shared" si="8"/>
        <v>6.25E-2</v>
      </c>
      <c r="J35" s="13">
        <f t="shared" si="9"/>
        <v>-6.7764616885019092E-3</v>
      </c>
      <c r="K35" s="13">
        <f t="shared" si="10"/>
        <v>1.3283474507864915E-17</v>
      </c>
      <c r="L35" s="13">
        <f t="shared" si="11"/>
        <v>-0.56966743773293282</v>
      </c>
      <c r="M35" s="13">
        <f t="shared" si="12"/>
        <v>0.56966743773293316</v>
      </c>
      <c r="N35" s="13">
        <f t="shared" si="13"/>
        <v>1.1166834898404083E-15</v>
      </c>
      <c r="O35" s="13">
        <f t="shared" si="14"/>
        <v>-1.1166834898404089E-15</v>
      </c>
      <c r="P35" s="13">
        <f t="shared" si="15"/>
        <v>-7.2016189622195334E-15</v>
      </c>
      <c r="Q35" s="13">
        <f t="shared" si="16"/>
        <v>7.201618962219535E-15</v>
      </c>
      <c r="R35" s="13">
        <f t="shared" si="17"/>
        <v>1.4116883751046208E-29</v>
      </c>
      <c r="S35" s="13">
        <f t="shared" si="18"/>
        <v>-1.4116883751046213E-29</v>
      </c>
      <c r="T35" s="13">
        <f t="shared" si="19"/>
        <v>-0.19427495279372739</v>
      </c>
      <c r="U35" s="13">
        <f t="shared" si="20"/>
        <v>4.2713665617356375E-16</v>
      </c>
      <c r="V35" s="13">
        <f t="shared" si="21"/>
        <v>-0.19427495279372739</v>
      </c>
      <c r="W35" s="13">
        <f t="shared" si="22"/>
        <v>4.2548679964885077E-16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9.4366566925813508E-2</v>
      </c>
      <c r="E36" s="13">
        <f t="shared" si="4"/>
        <v>10.596973404639721</v>
      </c>
      <c r="F36" s="13">
        <f t="shared" si="5"/>
        <v>-5.8823529411764705E-2</v>
      </c>
      <c r="G36" s="13">
        <f t="shared" si="6"/>
        <v>-5.5509745250478526E-3</v>
      </c>
      <c r="H36" s="13">
        <f t="shared" si="7"/>
        <v>-8.1597177593914923E-18</v>
      </c>
      <c r="I36" s="13">
        <f t="shared" si="8"/>
        <v>5.8823529411764705E-2</v>
      </c>
      <c r="J36" s="13">
        <f t="shared" si="9"/>
        <v>5.5509745250478561E-3</v>
      </c>
      <c r="K36" s="13">
        <f t="shared" si="10"/>
        <v>8.1597177593914954E-18</v>
      </c>
      <c r="L36" s="13">
        <f t="shared" si="11"/>
        <v>0.61780040221846488</v>
      </c>
      <c r="M36" s="13">
        <f t="shared" si="12"/>
        <v>-0.61780040221846499</v>
      </c>
      <c r="N36" s="13">
        <f t="shared" si="13"/>
        <v>9.0814268575620178E-16</v>
      </c>
      <c r="O36" s="13">
        <f t="shared" si="14"/>
        <v>-9.0814268575620237E-16</v>
      </c>
      <c r="P36" s="13">
        <f t="shared" si="15"/>
        <v>1.0569983700858741E-15</v>
      </c>
      <c r="Q36" s="13">
        <f t="shared" si="16"/>
        <v>-1.0569983700858743E-15</v>
      </c>
      <c r="R36" s="13">
        <f t="shared" si="17"/>
        <v>1.5537467039561337E-30</v>
      </c>
      <c r="S36" s="13">
        <f t="shared" si="18"/>
        <v>-1.5537467039561348E-30</v>
      </c>
      <c r="T36" s="13">
        <f t="shared" si="19"/>
        <v>0.20754685012116592</v>
      </c>
      <c r="U36" s="13">
        <f t="shared" si="20"/>
        <v>2.7877847146208737E-16</v>
      </c>
      <c r="V36" s="13">
        <f t="shared" si="21"/>
        <v>0.20754685012116592</v>
      </c>
      <c r="W36" s="13">
        <f t="shared" si="22"/>
        <v>2.8054103796863853E-16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8.2132178291454971E-2</v>
      </c>
      <c r="E37" s="13">
        <f t="shared" si="4"/>
        <v>12.175495899443836</v>
      </c>
      <c r="F37" s="13">
        <f t="shared" si="5"/>
        <v>-5.5555555555555552E-2</v>
      </c>
      <c r="G37" s="13">
        <f t="shared" si="6"/>
        <v>4.56289879396972E-3</v>
      </c>
      <c r="H37" s="13">
        <f t="shared" si="7"/>
        <v>-1.0062411133205535E-17</v>
      </c>
      <c r="I37" s="13">
        <f t="shared" si="8"/>
        <v>5.5555555555555552E-2</v>
      </c>
      <c r="J37" s="13">
        <f t="shared" si="9"/>
        <v>-4.5628987939697217E-3</v>
      </c>
      <c r="K37" s="13">
        <f t="shared" si="10"/>
        <v>1.006241113320554E-17</v>
      </c>
      <c r="L37" s="13">
        <f t="shared" si="11"/>
        <v>-0.67185354006402076</v>
      </c>
      <c r="M37" s="13">
        <f t="shared" si="12"/>
        <v>0.67185354006402098</v>
      </c>
      <c r="N37" s="13">
        <f t="shared" si="13"/>
        <v>1.4816165877617792E-15</v>
      </c>
      <c r="O37" s="13">
        <f t="shared" si="14"/>
        <v>-1.4816165877617798E-15</v>
      </c>
      <c r="P37" s="13">
        <f t="shared" si="15"/>
        <v>-1.5556723342427407E-16</v>
      </c>
      <c r="Q37" s="13">
        <f t="shared" si="16"/>
        <v>1.5556723342427409E-16</v>
      </c>
      <c r="R37" s="13">
        <f t="shared" si="17"/>
        <v>3.4306732019548441E-31</v>
      </c>
      <c r="S37" s="13">
        <f t="shared" si="18"/>
        <v>-3.430673201954845E-31</v>
      </c>
      <c r="T37" s="13">
        <f t="shared" si="19"/>
        <v>-0.15150559111154377</v>
      </c>
      <c r="U37" s="13">
        <f t="shared" si="20"/>
        <v>3.6400700149485002E-16</v>
      </c>
      <c r="V37" s="13">
        <f t="shared" si="21"/>
        <v>-0.15150559111154377</v>
      </c>
      <c r="W37" s="13">
        <f t="shared" si="22"/>
        <v>3.627203585981135E-16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7.1483947447219198E-2</v>
      </c>
      <c r="E38" s="13">
        <f t="shared" si="4"/>
        <v>13.989154708312082</v>
      </c>
      <c r="F38" s="13">
        <f t="shared" si="5"/>
        <v>-5.2631578947368418E-2</v>
      </c>
      <c r="G38" s="13">
        <f t="shared" si="6"/>
        <v>-3.7623130235378529E-3</v>
      </c>
      <c r="H38" s="13">
        <f t="shared" si="7"/>
        <v>2.212426571922516E-17</v>
      </c>
      <c r="I38" s="13">
        <f t="shared" si="8"/>
        <v>5.2631578947368418E-2</v>
      </c>
      <c r="J38" s="13">
        <f t="shared" si="9"/>
        <v>3.7623130235378563E-3</v>
      </c>
      <c r="K38" s="13">
        <f t="shared" si="10"/>
        <v>-2.2124265719225181E-17</v>
      </c>
      <c r="L38" s="13">
        <f t="shared" si="11"/>
        <v>0.73250898741393966</v>
      </c>
      <c r="M38" s="13">
        <f t="shared" si="12"/>
        <v>-0.73250898741394022</v>
      </c>
      <c r="N38" s="13">
        <f t="shared" si="13"/>
        <v>-4.307515982289852E-15</v>
      </c>
      <c r="O38" s="13">
        <f t="shared" si="14"/>
        <v>4.3075159822898551E-15</v>
      </c>
      <c r="P38" s="13">
        <f t="shared" si="15"/>
        <v>2.295481852672077E-17</v>
      </c>
      <c r="Q38" s="13">
        <f t="shared" si="16"/>
        <v>-2.2954818526720785E-17</v>
      </c>
      <c r="R38" s="13">
        <f t="shared" si="17"/>
        <v>-1.3498571263063146E-31</v>
      </c>
      <c r="S38" s="13">
        <f t="shared" si="18"/>
        <v>1.3498571263063157E-31</v>
      </c>
      <c r="T38" s="13">
        <f t="shared" si="19"/>
        <v>0.15393216231421655</v>
      </c>
      <c r="U38" s="13">
        <f t="shared" si="20"/>
        <v>-8.4480726694562377E-16</v>
      </c>
      <c r="V38" s="13">
        <f t="shared" si="21"/>
        <v>0.15393216231421655</v>
      </c>
      <c r="W38" s="13">
        <f t="shared" si="22"/>
        <v>-8.4350001668662129E-16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6.2216233015317902E-2</v>
      </c>
      <c r="E39" s="13">
        <f t="shared" si="4"/>
        <v>16.072975677485903</v>
      </c>
      <c r="F39" s="13">
        <f t="shared" si="5"/>
        <v>-0.05</v>
      </c>
      <c r="G39" s="13">
        <f t="shared" si="6"/>
        <v>3.1108116507658949E-3</v>
      </c>
      <c r="H39" s="13">
        <f t="shared" si="7"/>
        <v>-7.6224121748951395E-18</v>
      </c>
      <c r="I39" s="13">
        <f t="shared" si="8"/>
        <v>0.05</v>
      </c>
      <c r="J39" s="13">
        <f t="shared" si="9"/>
        <v>-3.1108116507658976E-3</v>
      </c>
      <c r="K39" s="13">
        <f t="shared" si="10"/>
        <v>7.6224121748951457E-18</v>
      </c>
      <c r="L39" s="13">
        <f t="shared" si="11"/>
        <v>-0.8005379722235284</v>
      </c>
      <c r="M39" s="13">
        <f t="shared" si="12"/>
        <v>0.80053797222352918</v>
      </c>
      <c r="N39" s="13">
        <f t="shared" si="13"/>
        <v>1.961555719530671E-15</v>
      </c>
      <c r="O39" s="13">
        <f t="shared" si="14"/>
        <v>-1.961555719530673E-15</v>
      </c>
      <c r="P39" s="13">
        <f t="shared" si="15"/>
        <v>-3.3951598823960552E-18</v>
      </c>
      <c r="Q39" s="13">
        <f t="shared" si="16"/>
        <v>3.3951598823960579E-18</v>
      </c>
      <c r="R39" s="13">
        <f t="shared" si="17"/>
        <v>8.319149768170517E-33</v>
      </c>
      <c r="S39" s="13">
        <f t="shared" si="18"/>
        <v>-8.3191497681705238E-33</v>
      </c>
      <c r="T39" s="13">
        <f t="shared" si="19"/>
        <v>-0.11725776107862783</v>
      </c>
      <c r="U39" s="13">
        <f t="shared" si="20"/>
        <v>3.0637801563454499E-16</v>
      </c>
      <c r="V39" s="13">
        <f t="shared" si="21"/>
        <v>-0.11725776107862783</v>
      </c>
      <c r="W39" s="13">
        <f t="shared" si="22"/>
        <v>3.053822182895614E-16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5.4150054506634765E-2</v>
      </c>
      <c r="E40" s="13">
        <f t="shared" si="4"/>
        <v>18.4672020944591</v>
      </c>
      <c r="F40" s="13">
        <f t="shared" si="5"/>
        <v>-4.7619047619047616E-2</v>
      </c>
      <c r="G40" s="13">
        <f t="shared" si="6"/>
        <v>-2.5785740241254648E-3</v>
      </c>
      <c r="H40" s="13">
        <f t="shared" si="7"/>
        <v>-2.5267496461080786E-18</v>
      </c>
      <c r="I40" s="13">
        <f t="shared" si="8"/>
        <v>4.7619047619047616E-2</v>
      </c>
      <c r="J40" s="13">
        <f t="shared" si="9"/>
        <v>2.5785740241254661E-3</v>
      </c>
      <c r="K40" s="13">
        <f t="shared" si="10"/>
        <v>2.5267496461080794E-18</v>
      </c>
      <c r="L40" s="13">
        <f t="shared" si="11"/>
        <v>0.87681200190249797</v>
      </c>
      <c r="M40" s="13">
        <f t="shared" si="12"/>
        <v>-0.87681200190249842</v>
      </c>
      <c r="N40" s="13">
        <f t="shared" si="13"/>
        <v>8.5918976720547849E-16</v>
      </c>
      <c r="O40" s="13">
        <f t="shared" si="14"/>
        <v>-8.5918976720547908E-16</v>
      </c>
      <c r="P40" s="13">
        <f t="shared" si="15"/>
        <v>5.0327130303396823E-19</v>
      </c>
      <c r="Q40" s="13">
        <f t="shared" si="16"/>
        <v>-5.0327130303396833E-19</v>
      </c>
      <c r="R40" s="13">
        <f t="shared" si="17"/>
        <v>4.9315651788151132E-34</v>
      </c>
      <c r="S40" s="13">
        <f t="shared" si="18"/>
        <v>-4.9315651788151158E-34</v>
      </c>
      <c r="T40" s="13">
        <f t="shared" si="19"/>
        <v>0.11471930515228373</v>
      </c>
      <c r="U40" s="13">
        <f t="shared" si="20"/>
        <v>1.0663915189289249E-16</v>
      </c>
      <c r="V40" s="13">
        <f t="shared" si="21"/>
        <v>0.11471930515228373</v>
      </c>
      <c r="W40" s="13">
        <f t="shared" si="22"/>
        <v>1.0761339170813512E-16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4.7129635803401786E-2</v>
      </c>
      <c r="E41" s="13">
        <f t="shared" si="4"/>
        <v>21.218071876715427</v>
      </c>
      <c r="F41" s="13">
        <f t="shared" si="5"/>
        <v>-4.5454545454545456E-2</v>
      </c>
      <c r="G41" s="13">
        <f t="shared" si="6"/>
        <v>2.1422561728818997E-3</v>
      </c>
      <c r="H41" s="13">
        <f t="shared" si="7"/>
        <v>-2.0995725666279037E-17</v>
      </c>
      <c r="I41" s="13">
        <f t="shared" si="8"/>
        <v>4.5454545454545456E-2</v>
      </c>
      <c r="J41" s="13">
        <f t="shared" si="9"/>
        <v>-2.1422561728819001E-3</v>
      </c>
      <c r="K41" s="13">
        <f t="shared" si="10"/>
        <v>2.0995725666279047E-17</v>
      </c>
      <c r="L41" s="13">
        <f t="shared" si="11"/>
        <v>-0.9623155564050917</v>
      </c>
      <c r="M41" s="13">
        <f t="shared" si="12"/>
        <v>0.96231555640509225</v>
      </c>
      <c r="N41" s="13">
        <f t="shared" si="13"/>
        <v>9.4314179986670689E-15</v>
      </c>
      <c r="O41" s="13">
        <f t="shared" si="14"/>
        <v>-9.4314179986670721E-15</v>
      </c>
      <c r="P41" s="13">
        <f t="shared" si="15"/>
        <v>-7.4753335469412499E-20</v>
      </c>
      <c r="Q41" s="13">
        <f t="shared" si="16"/>
        <v>7.4753335469412548E-20</v>
      </c>
      <c r="R41" s="13">
        <f t="shared" si="17"/>
        <v>7.3263904850544514E-34</v>
      </c>
      <c r="S41" s="13">
        <f t="shared" si="18"/>
        <v>-7.3263904850544548E-34</v>
      </c>
      <c r="T41" s="13">
        <f t="shared" si="19"/>
        <v>-9.0253297403199262E-2</v>
      </c>
      <c r="U41" s="13">
        <f t="shared" si="20"/>
        <v>9.2830084240142568E-16</v>
      </c>
      <c r="V41" s="13">
        <f t="shared" si="21"/>
        <v>-9.0253297403199262E-2</v>
      </c>
      <c r="W41" s="13">
        <f t="shared" si="22"/>
        <v>9.275343771960236E-16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4.1019396770674302E-2</v>
      </c>
      <c r="E42" s="13">
        <f t="shared" si="4"/>
        <v>24.378710530305085</v>
      </c>
      <c r="F42" s="13">
        <f t="shared" si="5"/>
        <v>-4.3478260869565216E-2</v>
      </c>
      <c r="G42" s="13">
        <f t="shared" si="6"/>
        <v>-1.7834520335075783E-3</v>
      </c>
      <c r="H42" s="13">
        <f t="shared" si="7"/>
        <v>1.1361579492414469E-17</v>
      </c>
      <c r="I42" s="13">
        <f t="shared" si="8"/>
        <v>4.3478260869565216E-2</v>
      </c>
      <c r="J42" s="13">
        <f t="shared" si="9"/>
        <v>1.7834520335075791E-3</v>
      </c>
      <c r="K42" s="13">
        <f t="shared" si="10"/>
        <v>-1.1361579492414473E-17</v>
      </c>
      <c r="L42" s="13">
        <f t="shared" si="11"/>
        <v>1.0581604840667129</v>
      </c>
      <c r="M42" s="13">
        <f t="shared" si="12"/>
        <v>-1.0581604840667136</v>
      </c>
      <c r="N42" s="13">
        <f t="shared" si="13"/>
        <v>-6.7410696949392598E-15</v>
      </c>
      <c r="O42" s="13">
        <f t="shared" si="14"/>
        <v>6.741069694939263E-15</v>
      </c>
      <c r="P42" s="13">
        <f t="shared" si="15"/>
        <v>1.1124538307468602E-20</v>
      </c>
      <c r="Q42" s="13">
        <f t="shared" si="16"/>
        <v>-1.1124538307468609E-20</v>
      </c>
      <c r="R42" s="13">
        <f t="shared" si="17"/>
        <v>-7.0869484528907779E-35</v>
      </c>
      <c r="S42" s="13">
        <f t="shared" si="18"/>
        <v>7.0869484528907811E-35</v>
      </c>
      <c r="T42" s="13">
        <f t="shared" si="19"/>
        <v>8.5818963534820131E-2</v>
      </c>
      <c r="U42" s="13">
        <f t="shared" si="20"/>
        <v>-5.2517219148138859E-16</v>
      </c>
      <c r="V42" s="13">
        <f t="shared" si="21"/>
        <v>8.5818963534820131E-2</v>
      </c>
      <c r="W42" s="13">
        <f t="shared" si="22"/>
        <v>-5.2444338431970389E-16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3.5701334897829978E-2</v>
      </c>
      <c r="E43" s="13">
        <f t="shared" si="4"/>
        <v>28.01015712330641</v>
      </c>
      <c r="F43" s="13">
        <f t="shared" si="5"/>
        <v>-4.1666666666666664E-2</v>
      </c>
      <c r="G43" s="13">
        <f t="shared" si="6"/>
        <v>1.4875556207429156E-3</v>
      </c>
      <c r="H43" s="13">
        <f t="shared" si="7"/>
        <v>-4.3739435288251591E-18</v>
      </c>
      <c r="I43" s="13">
        <f t="shared" si="8"/>
        <v>4.1666666666666664E-2</v>
      </c>
      <c r="J43" s="13">
        <f t="shared" si="9"/>
        <v>-1.4875556207429163E-3</v>
      </c>
      <c r="K43" s="13">
        <f t="shared" si="10"/>
        <v>4.3739435288251614E-18</v>
      </c>
      <c r="L43" s="13">
        <f t="shared" si="11"/>
        <v>-1.1656023245170235</v>
      </c>
      <c r="M43" s="13">
        <f t="shared" si="12"/>
        <v>1.1656023245170239</v>
      </c>
      <c r="N43" s="13">
        <f t="shared" si="13"/>
        <v>3.4272861286078262E-15</v>
      </c>
      <c r="O43" s="13">
        <f t="shared" si="14"/>
        <v>-3.4272861286078274E-15</v>
      </c>
      <c r="P43" s="13">
        <f t="shared" si="15"/>
        <v>-1.6584342152624316E-21</v>
      </c>
      <c r="Q43" s="13">
        <f t="shared" si="16"/>
        <v>1.6584342152624324E-21</v>
      </c>
      <c r="R43" s="13">
        <f t="shared" si="17"/>
        <v>4.8763874793512601E-36</v>
      </c>
      <c r="S43" s="13">
        <f t="shared" si="18"/>
        <v>-4.8763874793512622E-36</v>
      </c>
      <c r="T43" s="13">
        <f t="shared" si="19"/>
        <v>-6.918806658827456E-2</v>
      </c>
      <c r="U43" s="13">
        <f t="shared" si="20"/>
        <v>2.1096945818899331E-16</v>
      </c>
      <c r="V43" s="13">
        <f t="shared" si="21"/>
        <v>-6.918806658827456E-2</v>
      </c>
      <c r="W43" s="13">
        <f t="shared" si="22"/>
        <v>2.1038188690689324E-16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3.1072746403678041E-2</v>
      </c>
      <c r="E44" s="13">
        <f t="shared" si="4"/>
        <v>32.18254308803651</v>
      </c>
      <c r="F44" s="13">
        <f t="shared" si="5"/>
        <v>-0.04</v>
      </c>
      <c r="G44" s="13">
        <f t="shared" si="6"/>
        <v>-1.2429098561471217E-3</v>
      </c>
      <c r="H44" s="13">
        <f t="shared" si="7"/>
        <v>-6.0883012282648879E-19</v>
      </c>
      <c r="I44" s="13">
        <f t="shared" si="8"/>
        <v>0.04</v>
      </c>
      <c r="J44" s="13">
        <f t="shared" si="9"/>
        <v>1.2429098561471228E-3</v>
      </c>
      <c r="K44" s="13">
        <f t="shared" si="10"/>
        <v>6.0883012282648927E-19</v>
      </c>
      <c r="L44" s="13">
        <f t="shared" si="11"/>
        <v>1.2860588136653122</v>
      </c>
      <c r="M44" s="13">
        <f t="shared" si="12"/>
        <v>-1.2860588136653133</v>
      </c>
      <c r="N44" s="13">
        <f t="shared" si="13"/>
        <v>6.2996631784152385E-16</v>
      </c>
      <c r="O44" s="13">
        <f t="shared" si="14"/>
        <v>-6.2996631784152454E-16</v>
      </c>
      <c r="P44" s="13">
        <f t="shared" si="15"/>
        <v>2.4764300311453041E-22</v>
      </c>
      <c r="Q44" s="13">
        <f t="shared" si="16"/>
        <v>-2.476430031145306E-22</v>
      </c>
      <c r="R44" s="13">
        <f t="shared" si="17"/>
        <v>1.2130607803748345E-37</v>
      </c>
      <c r="S44" s="13">
        <f t="shared" si="18"/>
        <v>-1.2130607803748358E-37</v>
      </c>
      <c r="T44" s="13">
        <f t="shared" si="19"/>
        <v>6.4387879468906117E-2</v>
      </c>
      <c r="U44" s="13">
        <f t="shared" si="20"/>
        <v>3.0589425074727413E-17</v>
      </c>
      <c r="V44" s="13">
        <f t="shared" si="21"/>
        <v>6.4387879468906117E-2</v>
      </c>
      <c r="W44" s="13">
        <f t="shared" si="22"/>
        <v>3.1136231348652997E-17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2.7044242794573299E-2</v>
      </c>
      <c r="E45" s="13">
        <f t="shared" si="4"/>
        <v>36.976446617342901</v>
      </c>
      <c r="F45" s="13">
        <f t="shared" si="5"/>
        <v>-3.8461538461538464E-2</v>
      </c>
      <c r="G45" s="13">
        <f t="shared" si="6"/>
        <v>1.0401631844066655E-3</v>
      </c>
      <c r="H45" s="13">
        <f t="shared" si="7"/>
        <v>4.0774827194579901E-18</v>
      </c>
      <c r="I45" s="13">
        <f t="shared" si="8"/>
        <v>3.8461538461538464E-2</v>
      </c>
      <c r="J45" s="13">
        <f t="shared" si="9"/>
        <v>-1.0401631844066664E-3</v>
      </c>
      <c r="K45" s="13">
        <f t="shared" si="10"/>
        <v>-4.0774827194579947E-18</v>
      </c>
      <c r="L45" s="13">
        <f t="shared" si="11"/>
        <v>-1.4211308605595501</v>
      </c>
      <c r="M45" s="13">
        <f t="shared" si="12"/>
        <v>1.4211308605595514</v>
      </c>
      <c r="N45" s="13">
        <f t="shared" si="13"/>
        <v>-5.5708917724534077E-15</v>
      </c>
      <c r="O45" s="13">
        <f t="shared" si="14"/>
        <v>5.5708917724534116E-15</v>
      </c>
      <c r="P45" s="13">
        <f t="shared" si="15"/>
        <v>-3.7035370186546931E-23</v>
      </c>
      <c r="Q45" s="13">
        <f t="shared" si="16"/>
        <v>3.7035370186546966E-23</v>
      </c>
      <c r="R45" s="13">
        <f t="shared" si="17"/>
        <v>-1.4518018346372756E-37</v>
      </c>
      <c r="S45" s="13">
        <f t="shared" si="18"/>
        <v>1.4518018346372767E-37</v>
      </c>
      <c r="T45" s="13">
        <f t="shared" si="19"/>
        <v>-5.2881418064241424E-2</v>
      </c>
      <c r="U45" s="13">
        <f t="shared" si="20"/>
        <v>-2.1305937627356586E-16</v>
      </c>
      <c r="V45" s="13">
        <f t="shared" si="21"/>
        <v>-5.2881418064241424E-2</v>
      </c>
      <c r="W45" s="13">
        <f t="shared" si="22"/>
        <v>-2.1350846531656771E-16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2.3538024570794167E-2</v>
      </c>
      <c r="E46" s="13">
        <f t="shared" si="4"/>
        <v>42.484448811426333</v>
      </c>
      <c r="F46" s="13">
        <f t="shared" si="5"/>
        <v>-3.7037037037037035E-2</v>
      </c>
      <c r="G46" s="13">
        <f t="shared" si="6"/>
        <v>-8.7177868780719122E-4</v>
      </c>
      <c r="H46" s="13">
        <f t="shared" si="7"/>
        <v>5.9809375125103206E-18</v>
      </c>
      <c r="I46" s="13">
        <f t="shared" si="8"/>
        <v>3.7037037037037035E-2</v>
      </c>
      <c r="J46" s="13">
        <f t="shared" si="9"/>
        <v>8.7177868780719209E-4</v>
      </c>
      <c r="K46" s="13">
        <f t="shared" si="10"/>
        <v>-5.9809375125103268E-18</v>
      </c>
      <c r="L46" s="13">
        <f t="shared" si="11"/>
        <v>1.5726263254390924</v>
      </c>
      <c r="M46" s="13">
        <f t="shared" si="12"/>
        <v>-1.5726263254390935</v>
      </c>
      <c r="N46" s="13">
        <f t="shared" si="13"/>
        <v>-1.0789182982482109E-14</v>
      </c>
      <c r="O46" s="13">
        <f t="shared" si="14"/>
        <v>1.0789182982482117E-14</v>
      </c>
      <c r="P46" s="13">
        <f t="shared" si="15"/>
        <v>5.5465834126540486E-24</v>
      </c>
      <c r="Q46" s="13">
        <f t="shared" si="16"/>
        <v>-5.546583412654053E-24</v>
      </c>
      <c r="R46" s="13">
        <f t="shared" si="17"/>
        <v>-3.8052970625438206E-38</v>
      </c>
      <c r="S46" s="13">
        <f t="shared" si="18"/>
        <v>3.8052970625438237E-38</v>
      </c>
      <c r="T46" s="13">
        <f t="shared" si="19"/>
        <v>4.8418258798269394E-2</v>
      </c>
      <c r="U46" s="13">
        <f t="shared" si="20"/>
        <v>-3.2453997872427411E-16</v>
      </c>
      <c r="V46" s="13">
        <f t="shared" si="21"/>
        <v>4.8418258798269394E-2</v>
      </c>
      <c r="W46" s="13">
        <f t="shared" si="22"/>
        <v>-3.2412879252119016E-16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2.0486378742557498E-2</v>
      </c>
      <c r="E47" s="13">
        <f t="shared" si="4"/>
        <v>48.812921627903144</v>
      </c>
      <c r="F47" s="13">
        <f t="shared" si="5"/>
        <v>-3.5714285714285712E-2</v>
      </c>
      <c r="G47" s="13">
        <f t="shared" si="6"/>
        <v>7.316563836627677E-4</v>
      </c>
      <c r="H47" s="13">
        <f t="shared" si="7"/>
        <v>-2.5098855263117115E-18</v>
      </c>
      <c r="I47" s="13">
        <f t="shared" si="8"/>
        <v>3.5714285714285712E-2</v>
      </c>
      <c r="J47" s="13">
        <f t="shared" si="9"/>
        <v>-7.3165638366276802E-4</v>
      </c>
      <c r="K47" s="13">
        <f t="shared" si="10"/>
        <v>2.5098855263117126E-18</v>
      </c>
      <c r="L47" s="13">
        <f t="shared" si="11"/>
        <v>-1.7425869731843058</v>
      </c>
      <c r="M47" s="13">
        <f t="shared" si="12"/>
        <v>1.7425869731843067</v>
      </c>
      <c r="N47" s="13">
        <f t="shared" si="13"/>
        <v>5.9777976656737959E-15</v>
      </c>
      <c r="O47" s="13">
        <f t="shared" si="14"/>
        <v>-5.9777976656737983E-15</v>
      </c>
      <c r="P47" s="13">
        <f t="shared" si="15"/>
        <v>-8.3178648172245564E-25</v>
      </c>
      <c r="Q47" s="13">
        <f t="shared" si="16"/>
        <v>8.3178648172245601E-25</v>
      </c>
      <c r="R47" s="13">
        <f t="shared" si="17"/>
        <v>2.8533733841092025E-39</v>
      </c>
      <c r="S47" s="13">
        <f t="shared" si="18"/>
        <v>-2.8533733841092035E-39</v>
      </c>
      <c r="T47" s="13">
        <f t="shared" si="19"/>
        <v>-4.0328386940440795E-2</v>
      </c>
      <c r="U47" s="13">
        <f t="shared" si="20"/>
        <v>1.4123655624074891E-16</v>
      </c>
      <c r="V47" s="13">
        <f t="shared" si="21"/>
        <v>-4.0328386940440795E-2</v>
      </c>
      <c r="W47" s="13">
        <f t="shared" si="22"/>
        <v>1.4089407229535076E-16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1.7830371139312264E-2</v>
      </c>
      <c r="E48" s="13">
        <f t="shared" si="4"/>
        <v>56.084082164459701</v>
      </c>
      <c r="F48" s="13">
        <f t="shared" si="5"/>
        <v>-3.4482758620689655E-2</v>
      </c>
      <c r="G48" s="13">
        <f t="shared" si="6"/>
        <v>-6.1484038411421598E-4</v>
      </c>
      <c r="H48" s="13">
        <f t="shared" si="7"/>
        <v>1.33322256037691E-22</v>
      </c>
      <c r="I48" s="13">
        <f t="shared" si="8"/>
        <v>3.4482758620689655E-2</v>
      </c>
      <c r="J48" s="13">
        <f t="shared" si="9"/>
        <v>6.1484038411421652E-4</v>
      </c>
      <c r="K48" s="13">
        <f t="shared" si="10"/>
        <v>-1.3332225603769112E-22</v>
      </c>
      <c r="L48" s="13">
        <f t="shared" si="11"/>
        <v>1.9333190273558734</v>
      </c>
      <c r="M48" s="13">
        <f t="shared" si="12"/>
        <v>-1.9333190273558754</v>
      </c>
      <c r="N48" s="13">
        <f t="shared" si="13"/>
        <v>-4.1922173791336005E-19</v>
      </c>
      <c r="O48" s="13">
        <f t="shared" si="14"/>
        <v>4.1922173791336049E-19</v>
      </c>
      <c r="P48" s="13">
        <f t="shared" si="15"/>
        <v>1.2489306035546102E-25</v>
      </c>
      <c r="Q48" s="13">
        <f t="shared" si="16"/>
        <v>-1.2489306035546113E-25</v>
      </c>
      <c r="R48" s="13">
        <f t="shared" si="17"/>
        <v>-2.7081865473150812E-44</v>
      </c>
      <c r="S48" s="13">
        <f t="shared" si="18"/>
        <v>2.7081865473150837E-44</v>
      </c>
      <c r="T48" s="13">
        <f t="shared" si="19"/>
        <v>3.6472956020667489E-2</v>
      </c>
      <c r="U48" s="13">
        <f t="shared" si="20"/>
        <v>-7.7702649234787819E-21</v>
      </c>
      <c r="V48" s="13">
        <f t="shared" si="21"/>
        <v>3.6472956020667489E-2</v>
      </c>
      <c r="W48" s="13">
        <f t="shared" si="22"/>
        <v>3.0197189998729346E-19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1.5518708257852457E-2</v>
      </c>
      <c r="E49" s="13">
        <f t="shared" si="4"/>
        <v>64.438352946934259</v>
      </c>
      <c r="F49" s="13">
        <f t="shared" si="5"/>
        <v>-3.3333333333333333E-2</v>
      </c>
      <c r="G49" s="13">
        <f t="shared" si="6"/>
        <v>5.1729027526174862E-4</v>
      </c>
      <c r="H49" s="13">
        <f t="shared" si="7"/>
        <v>-5.5768406180943392E-18</v>
      </c>
      <c r="I49" s="13">
        <f t="shared" si="8"/>
        <v>3.3333333333333333E-2</v>
      </c>
      <c r="J49" s="13">
        <f t="shared" si="9"/>
        <v>-5.1729027526174905E-4</v>
      </c>
      <c r="K49" s="13">
        <f t="shared" si="10"/>
        <v>5.5768406180943446E-18</v>
      </c>
      <c r="L49" s="13">
        <f t="shared" si="11"/>
        <v>-2.1474278079558786</v>
      </c>
      <c r="M49" s="13">
        <f t="shared" si="12"/>
        <v>2.1474278079558804</v>
      </c>
      <c r="N49" s="13">
        <f t="shared" si="13"/>
        <v>2.3151145877957702E-14</v>
      </c>
      <c r="O49" s="13">
        <f t="shared" si="14"/>
        <v>-2.3151145877957718E-14</v>
      </c>
      <c r="P49" s="13">
        <f t="shared" si="15"/>
        <v>-1.8774602149876273E-26</v>
      </c>
      <c r="Q49" s="13">
        <f t="shared" si="16"/>
        <v>1.8774602149876284E-26</v>
      </c>
      <c r="R49" s="13">
        <f t="shared" si="17"/>
        <v>2.0240659619014039E-40</v>
      </c>
      <c r="S49" s="13">
        <f t="shared" si="18"/>
        <v>-2.0240659619014051E-40</v>
      </c>
      <c r="T49" s="13">
        <f t="shared" si="19"/>
        <v>-3.0704229990436475E-2</v>
      </c>
      <c r="U49" s="13">
        <f t="shared" si="20"/>
        <v>3.3623634937559212E-16</v>
      </c>
      <c r="V49" s="13">
        <f t="shared" si="21"/>
        <v>-3.0704229990436475E-2</v>
      </c>
      <c r="W49" s="13">
        <f t="shared" si="22"/>
        <v>3.3597559741834012E-16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1.3506746668966247E-2</v>
      </c>
      <c r="E50" s="13">
        <f t="shared" si="4"/>
        <v>74.037073805318968</v>
      </c>
      <c r="F50" s="13">
        <f t="shared" si="5"/>
        <v>-3.2258064516129031E-2</v>
      </c>
      <c r="G50" s="13">
        <f t="shared" si="6"/>
        <v>-4.3570150545052403E-4</v>
      </c>
      <c r="H50" s="13">
        <f t="shared" si="7"/>
        <v>3.2026996795206623E-18</v>
      </c>
      <c r="I50" s="13">
        <f t="shared" si="8"/>
        <v>3.2258064516129031E-2</v>
      </c>
      <c r="J50" s="13">
        <f t="shared" si="9"/>
        <v>4.3570150545052446E-4</v>
      </c>
      <c r="K50" s="13">
        <f t="shared" si="10"/>
        <v>-3.2026996795206654E-18</v>
      </c>
      <c r="L50" s="13">
        <f t="shared" si="11"/>
        <v>2.3878570018919332</v>
      </c>
      <c r="M50" s="13">
        <f t="shared" si="12"/>
        <v>-2.3878570018919349</v>
      </c>
      <c r="N50" s="13">
        <f t="shared" si="13"/>
        <v>-1.7552358114513983E-14</v>
      </c>
      <c r="O50" s="13">
        <f t="shared" si="14"/>
        <v>1.7552358114513996E-14</v>
      </c>
      <c r="P50" s="13">
        <f t="shared" si="15"/>
        <v>2.8253865468243907E-27</v>
      </c>
      <c r="Q50" s="13">
        <f t="shared" si="16"/>
        <v>-2.8253865468243921E-27</v>
      </c>
      <c r="R50" s="13">
        <f t="shared" si="17"/>
        <v>-2.0768495116122585E-41</v>
      </c>
      <c r="S50" s="13">
        <f t="shared" si="18"/>
        <v>2.0768495116122597E-41</v>
      </c>
      <c r="T50" s="13">
        <f t="shared" si="19"/>
        <v>2.7511392476669609E-2</v>
      </c>
      <c r="U50" s="13">
        <f t="shared" si="20"/>
        <v>-1.9953224287199744E-16</v>
      </c>
      <c r="V50" s="13">
        <f t="shared" si="21"/>
        <v>2.7511392476669609E-2</v>
      </c>
      <c r="W50" s="13">
        <f t="shared" si="22"/>
        <v>-1.9929860570092183E-16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1.175563085202793E-2</v>
      </c>
      <c r="E51" s="13">
        <f t="shared" si="4"/>
        <v>85.065617710128492</v>
      </c>
      <c r="F51" s="13">
        <f t="shared" si="5"/>
        <v>-3.125E-2</v>
      </c>
      <c r="G51" s="13">
        <f t="shared" si="6"/>
        <v>3.6736346412587282E-4</v>
      </c>
      <c r="H51" s="13">
        <f t="shared" si="7"/>
        <v>-1.4402392974838124E-18</v>
      </c>
      <c r="I51" s="13">
        <f t="shared" si="8"/>
        <v>3.125E-2</v>
      </c>
      <c r="J51" s="13">
        <f t="shared" si="9"/>
        <v>-3.6736346412587315E-4</v>
      </c>
      <c r="K51" s="13">
        <f t="shared" si="10"/>
        <v>1.4402392974838135E-18</v>
      </c>
      <c r="L51" s="13">
        <f t="shared" si="11"/>
        <v>-2.6579331899773875</v>
      </c>
      <c r="M51" s="13">
        <f t="shared" si="12"/>
        <v>2.6579331899773897</v>
      </c>
      <c r="N51" s="13">
        <f t="shared" si="13"/>
        <v>1.0420360771043634E-14</v>
      </c>
      <c r="O51" s="13">
        <f t="shared" si="14"/>
        <v>-1.0420360771043643E-14</v>
      </c>
      <c r="P51" s="13">
        <f t="shared" si="15"/>
        <v>-4.2562879893495896E-28</v>
      </c>
      <c r="Q51" s="13">
        <f t="shared" si="16"/>
        <v>4.2562879893495923E-28</v>
      </c>
      <c r="R51" s="13">
        <f t="shared" si="17"/>
        <v>1.6686670892152852E-42</v>
      </c>
      <c r="S51" s="13">
        <f t="shared" si="18"/>
        <v>-1.6686670892152865E-42</v>
      </c>
      <c r="T51" s="13">
        <f t="shared" si="19"/>
        <v>-2.3347773023373274E-2</v>
      </c>
      <c r="U51" s="13">
        <f t="shared" si="20"/>
        <v>9.2623205962078913E-17</v>
      </c>
      <c r="V51" s="13">
        <f t="shared" si="21"/>
        <v>-2.3347773023373274E-2</v>
      </c>
      <c r="W51" s="13">
        <f t="shared" si="22"/>
        <v>9.2424927825313498E-17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1.0231542807171626E-2</v>
      </c>
      <c r="E52" s="13">
        <f t="shared" ref="E52:E69" si="26">EXP($A52*Leiter_u1)</f>
        <v>97.736970742972119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-3.1004675173247349E-4</v>
      </c>
      <c r="H52" s="13">
        <f t="shared" ref="H52:H69" si="29">Strom_1/$A52*SIN($A52*Leiter_v1)/EXP($A52*Leiter_u1)</f>
        <v>1.5200855020615065E-19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3.1004675173247376E-4</v>
      </c>
      <c r="K52" s="13">
        <f t="shared" ref="K52:K69" si="32">Strom_2/$A52*SIN($A52*Leiter_v2)/EXP(-$A52*Leiter_u2)</f>
        <v>-1.5200855020615079E-19</v>
      </c>
      <c r="L52" s="13">
        <f t="shared" ref="L52:L69" si="33">F52+G52+I52+J52*EXP(-2*$A52*Leiter_u2)</f>
        <v>2.961416339398935</v>
      </c>
      <c r="M52" s="13">
        <f t="shared" ref="M52:M69" si="34">F52+G52*EXP(2*$A52*Leiter_u1)+I52+J52</f>
        <v>-2.9614163393989377</v>
      </c>
      <c r="N52" s="13">
        <f t="shared" ref="N52:N69" si="35">H52+K52*EXP(-2*$A52*Leiter_u2)</f>
        <v>-1.451912015828061E-15</v>
      </c>
      <c r="O52" s="13">
        <f t="shared" ref="O52:O69" si="36">H52*EXP(2*$A52*Leiter_u1)+K52</f>
        <v>1.451912015828062E-15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6.4180604183459069E-29</v>
      </c>
      <c r="Q52" s="13">
        <f t="shared" ref="Q52:Q69" si="38">(M52+P52)*((Perm_mü1-1)/(Perm_mü1+1)*EXP(-2*$A52*Körper_u1))</f>
        <v>-6.4180604183459113E-29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-3.1466224170284067E-44</v>
      </c>
      <c r="S52" s="13">
        <f t="shared" ref="S52:S69" si="40">(O52+R52)*((Perm_mü1-1)/(Perm_mü1+1)*EXP(-2*$A52*Körper_u1))</f>
        <v>3.1466224170284082E-44</v>
      </c>
      <c r="T52" s="13">
        <f t="shared" ref="T52:T69" si="41">Strom_1/Metric_h*$A52*((-(I52+J52+P52)*$B52-(K52+R52)*$C52)*$D52+((Q52*$B52+S52*$C52)*$E52))</f>
        <v>2.0772904489543526E-2</v>
      </c>
      <c r="U52" s="13">
        <f t="shared" ref="U52:U69" si="42">Strom_1/Metric_h*$A52*((-(I52+J52+P52)*$C52+(K52+R52)*$B52)*$D52+((-Q52*$C52+S52*$B52)*$E52))</f>
        <v>-1.0081313748199485E-17</v>
      </c>
      <c r="V52" s="13">
        <f t="shared" ref="V52:V69" si="43">KoorK_xu*T52-KoorK_xv*U52</f>
        <v>2.0772904489543526E-2</v>
      </c>
      <c r="W52" s="13">
        <f t="shared" ref="W52:W69" si="44">KoorK_yu*T52+KoorK_yv*U52</f>
        <v>-9.904902370837311E-18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8.9050489533640392E-3</v>
      </c>
      <c r="E53" s="13">
        <f t="shared" si="26"/>
        <v>112.29584533864154</v>
      </c>
      <c r="F53" s="13">
        <f t="shared" si="27"/>
        <v>-2.9411764705882353E-2</v>
      </c>
      <c r="G53" s="13">
        <f t="shared" si="28"/>
        <v>2.6191320451070705E-4</v>
      </c>
      <c r="H53" s="13">
        <f t="shared" si="29"/>
        <v>7.7000455203736635E-19</v>
      </c>
      <c r="I53" s="13">
        <f t="shared" si="30"/>
        <v>2.9411764705882353E-2</v>
      </c>
      <c r="J53" s="13">
        <f t="shared" si="31"/>
        <v>-2.6191320451070732E-4</v>
      </c>
      <c r="K53" s="13">
        <f t="shared" si="32"/>
        <v>-7.7000455203736702E-19</v>
      </c>
      <c r="L53" s="13">
        <f t="shared" si="33"/>
        <v>-3.3025570673437672</v>
      </c>
      <c r="M53" s="13">
        <f t="shared" si="34"/>
        <v>3.3025570673437699</v>
      </c>
      <c r="N53" s="13">
        <f t="shared" si="35"/>
        <v>-9.7092621961101544E-15</v>
      </c>
      <c r="O53" s="13">
        <f t="shared" si="36"/>
        <v>9.7092621961101639E-15</v>
      </c>
      <c r="P53" s="13">
        <f t="shared" si="37"/>
        <v>-9.6866152803675735E-30</v>
      </c>
      <c r="Q53" s="13">
        <f t="shared" si="38"/>
        <v>9.6866152803675819E-30</v>
      </c>
      <c r="R53" s="13">
        <f t="shared" si="39"/>
        <v>-2.8477899285955349E-44</v>
      </c>
      <c r="S53" s="13">
        <f t="shared" si="40"/>
        <v>2.8477899285955374E-44</v>
      </c>
      <c r="T53" s="13">
        <f t="shared" si="41"/>
        <v>-1.7737268861722302E-2</v>
      </c>
      <c r="U53" s="13">
        <f t="shared" si="42"/>
        <v>-5.2614734569406134E-17</v>
      </c>
      <c r="V53" s="13">
        <f t="shared" si="43"/>
        <v>-1.7737268861722302E-2</v>
      </c>
      <c r="W53" s="13">
        <f t="shared" si="44"/>
        <v>-5.2765366178583111E-17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7.7505316995034358E-3</v>
      </c>
      <c r="E54" s="13">
        <f t="shared" si="26"/>
        <v>129.02340623470624</v>
      </c>
      <c r="F54" s="13">
        <f t="shared" si="27"/>
        <v>-2.8571428571428571E-2</v>
      </c>
      <c r="G54" s="13">
        <f t="shared" si="28"/>
        <v>-2.214437628429553E-4</v>
      </c>
      <c r="H54" s="13">
        <f t="shared" si="29"/>
        <v>1.7362814789739128E-18</v>
      </c>
      <c r="I54" s="13">
        <f t="shared" si="30"/>
        <v>2.8571428571428571E-2</v>
      </c>
      <c r="J54" s="13">
        <f t="shared" si="31"/>
        <v>2.2144376284295551E-4</v>
      </c>
      <c r="K54" s="13">
        <f t="shared" si="32"/>
        <v>-1.7362814789739144E-18</v>
      </c>
      <c r="L54" s="13">
        <f t="shared" si="33"/>
        <v>3.6861615915144745</v>
      </c>
      <c r="M54" s="13">
        <f t="shared" si="34"/>
        <v>-3.6861615915144772</v>
      </c>
      <c r="N54" s="13">
        <f t="shared" si="35"/>
        <v>-2.8902209832798604E-14</v>
      </c>
      <c r="O54" s="13">
        <f t="shared" si="36"/>
        <v>2.8902209832798629E-14</v>
      </c>
      <c r="P54" s="13">
        <f t="shared" si="37"/>
        <v>1.4632329684124881E-30</v>
      </c>
      <c r="Q54" s="13">
        <f t="shared" si="38"/>
        <v>-1.4632329684124889E-30</v>
      </c>
      <c r="R54" s="13">
        <f t="shared" si="39"/>
        <v>-1.1472819418627604E-44</v>
      </c>
      <c r="S54" s="13">
        <f t="shared" si="40"/>
        <v>1.1472819418627614E-44</v>
      </c>
      <c r="T54" s="13">
        <f t="shared" si="41"/>
        <v>1.5697110192392512E-2</v>
      </c>
      <c r="U54" s="13">
        <f t="shared" si="42"/>
        <v>-1.2213027954069242E-16</v>
      </c>
      <c r="V54" s="13">
        <f t="shared" si="43"/>
        <v>1.5697110192392512E-2</v>
      </c>
      <c r="W54" s="13">
        <f t="shared" si="44"/>
        <v>-1.2199697373210702E-16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6.7456947108993463E-3</v>
      </c>
      <c r="E55" s="13">
        <f t="shared" si="26"/>
        <v>148.24270039737365</v>
      </c>
      <c r="F55" s="13">
        <f t="shared" si="27"/>
        <v>-2.7777777777777776E-2</v>
      </c>
      <c r="G55" s="13">
        <f t="shared" si="28"/>
        <v>1.8738040863609297E-4</v>
      </c>
      <c r="H55" s="13">
        <f t="shared" si="29"/>
        <v>-8.2644774523435856E-19</v>
      </c>
      <c r="I55" s="13">
        <f t="shared" si="30"/>
        <v>2.7777777777777776E-2</v>
      </c>
      <c r="J55" s="13">
        <f t="shared" si="31"/>
        <v>-1.873804086360931E-4</v>
      </c>
      <c r="K55" s="13">
        <f t="shared" si="32"/>
        <v>8.2644774523435914E-19</v>
      </c>
      <c r="L55" s="13">
        <f t="shared" si="33"/>
        <v>-4.1176654084072943</v>
      </c>
      <c r="M55" s="13">
        <f t="shared" si="34"/>
        <v>4.1176654084072988</v>
      </c>
      <c r="N55" s="13">
        <f t="shared" si="35"/>
        <v>1.8161105086587129E-14</v>
      </c>
      <c r="O55" s="13">
        <f t="shared" si="36"/>
        <v>-1.8161105086587148E-14</v>
      </c>
      <c r="P55" s="13">
        <f t="shared" si="37"/>
        <v>-2.2121142314440421E-31</v>
      </c>
      <c r="Q55" s="13">
        <f t="shared" si="38"/>
        <v>2.2121142314440443E-31</v>
      </c>
      <c r="R55" s="13">
        <f t="shared" si="39"/>
        <v>9.7566059978461366E-46</v>
      </c>
      <c r="S55" s="13">
        <f t="shared" si="40"/>
        <v>-9.7566059978461459E-46</v>
      </c>
      <c r="T55" s="13">
        <f t="shared" si="41"/>
        <v>-1.3465494685964535E-2</v>
      </c>
      <c r="U55" s="13">
        <f t="shared" si="42"/>
        <v>5.9793375892225858E-17</v>
      </c>
      <c r="V55" s="13">
        <f t="shared" si="43"/>
        <v>-1.3465494685964535E-2</v>
      </c>
      <c r="W55" s="13">
        <f t="shared" si="44"/>
        <v>5.967902180825027E-17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5.8711323167120076E-3</v>
      </c>
      <c r="E56" s="13">
        <f t="shared" si="26"/>
        <v>170.32489578773911</v>
      </c>
      <c r="F56" s="13">
        <f t="shared" si="27"/>
        <v>-2.7027027027027029E-2</v>
      </c>
      <c r="G56" s="13">
        <f t="shared" si="28"/>
        <v>-1.5867925180302724E-4</v>
      </c>
      <c r="H56" s="13">
        <f t="shared" si="29"/>
        <v>1.5555892021593439E-19</v>
      </c>
      <c r="I56" s="13">
        <f t="shared" si="30"/>
        <v>2.7027027027027029E-2</v>
      </c>
      <c r="J56" s="13">
        <f t="shared" si="31"/>
        <v>1.5867925180302738E-4</v>
      </c>
      <c r="K56" s="13">
        <f t="shared" si="32"/>
        <v>-1.5555892021593451E-19</v>
      </c>
      <c r="L56" s="13">
        <f t="shared" si="33"/>
        <v>4.6032168825789803</v>
      </c>
      <c r="M56" s="13">
        <f t="shared" si="34"/>
        <v>-4.6032168825789839</v>
      </c>
      <c r="N56" s="13">
        <f t="shared" si="35"/>
        <v>-4.512697404589632E-15</v>
      </c>
      <c r="O56" s="13">
        <f t="shared" si="36"/>
        <v>4.512697404589636E-15</v>
      </c>
      <c r="P56" s="13">
        <f t="shared" si="37"/>
        <v>3.3468428505785666E-32</v>
      </c>
      <c r="Q56" s="13">
        <f t="shared" si="38"/>
        <v>-3.3468428505785688E-32</v>
      </c>
      <c r="R56" s="13">
        <f t="shared" si="39"/>
        <v>-3.2810292086245462E-47</v>
      </c>
      <c r="S56" s="13">
        <f t="shared" si="40"/>
        <v>3.2810292086245486E-47</v>
      </c>
      <c r="T56" s="13">
        <f t="shared" si="41"/>
        <v>1.1868597086142641E-2</v>
      </c>
      <c r="U56" s="13">
        <f t="shared" si="42"/>
        <v>-1.1567295176835847E-17</v>
      </c>
      <c r="V56" s="13">
        <f t="shared" si="43"/>
        <v>1.1868597086142641E-2</v>
      </c>
      <c r="W56" s="13">
        <f t="shared" si="44"/>
        <v>-1.1466502552464178E-17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5.1099547426367966E-3</v>
      </c>
      <c r="E57" s="13">
        <f t="shared" si="26"/>
        <v>195.69644945309011</v>
      </c>
      <c r="F57" s="13">
        <f t="shared" si="27"/>
        <v>-2.6315789473684209E-2</v>
      </c>
      <c r="G57" s="13">
        <f t="shared" si="28"/>
        <v>1.3447249322728411E-4</v>
      </c>
      <c r="H57" s="13">
        <f t="shared" si="29"/>
        <v>-1.5815298479814047E-18</v>
      </c>
      <c r="I57" s="13">
        <f t="shared" si="30"/>
        <v>2.6315789473684209E-2</v>
      </c>
      <c r="J57" s="13">
        <f t="shared" si="31"/>
        <v>-1.3447249322728436E-4</v>
      </c>
      <c r="K57" s="13">
        <f t="shared" si="32"/>
        <v>1.5815298479814074E-18</v>
      </c>
      <c r="L57" s="13">
        <f t="shared" si="33"/>
        <v>-5.1497720920617667</v>
      </c>
      <c r="M57" s="13">
        <f t="shared" si="34"/>
        <v>5.1497720920617747</v>
      </c>
      <c r="N57" s="13">
        <f t="shared" si="35"/>
        <v>6.0566425730885631E-14</v>
      </c>
      <c r="O57" s="13">
        <f t="shared" si="36"/>
        <v>-6.0566425730885745E-14</v>
      </c>
      <c r="P57" s="13">
        <f t="shared" si="37"/>
        <v>-5.0673310802886958E-33</v>
      </c>
      <c r="Q57" s="13">
        <f t="shared" si="38"/>
        <v>5.0673310802887033E-33</v>
      </c>
      <c r="R57" s="13">
        <f t="shared" si="39"/>
        <v>5.9596837693304401E-47</v>
      </c>
      <c r="S57" s="13">
        <f t="shared" si="40"/>
        <v>-5.9596837693304508E-47</v>
      </c>
      <c r="T57" s="13">
        <f t="shared" si="41"/>
        <v>-1.0217092218443587E-2</v>
      </c>
      <c r="U57" s="13">
        <f t="shared" si="42"/>
        <v>1.2078031654673975E-16</v>
      </c>
      <c r="V57" s="13">
        <f t="shared" si="43"/>
        <v>-1.0217092218443587E-2</v>
      </c>
      <c r="W57" s="13">
        <f t="shared" si="44"/>
        <v>1.2069354912758566E-16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4.4474619312309316E-3</v>
      </c>
      <c r="E58" s="13">
        <f t="shared" si="26"/>
        <v>224.84734337528741</v>
      </c>
      <c r="F58" s="13">
        <f t="shared" si="27"/>
        <v>-2.564102564102564E-2</v>
      </c>
      <c r="G58" s="13">
        <f t="shared" si="28"/>
        <v>-1.1403748541617772E-4</v>
      </c>
      <c r="H58" s="13">
        <f t="shared" si="29"/>
        <v>9.5002264566531543E-19</v>
      </c>
      <c r="I58" s="13">
        <f t="shared" si="30"/>
        <v>2.564102564102564E-2</v>
      </c>
      <c r="J58" s="13">
        <f t="shared" si="31"/>
        <v>1.1403748541617781E-4</v>
      </c>
      <c r="K58" s="13">
        <f t="shared" si="32"/>
        <v>-9.500226456653162E-19</v>
      </c>
      <c r="L58" s="13">
        <f t="shared" si="33"/>
        <v>5.7652024593168187</v>
      </c>
      <c r="M58" s="13">
        <f t="shared" si="34"/>
        <v>-5.7652024593168241</v>
      </c>
      <c r="N58" s="13">
        <f t="shared" si="35"/>
        <v>-4.8028706290811923E-14</v>
      </c>
      <c r="O58" s="13">
        <f t="shared" si="36"/>
        <v>4.8028706290811968E-14</v>
      </c>
      <c r="P58" s="13">
        <f t="shared" si="37"/>
        <v>7.6775600482990832E-34</v>
      </c>
      <c r="Q58" s="13">
        <f t="shared" si="38"/>
        <v>-7.6775600482990892E-34</v>
      </c>
      <c r="R58" s="13">
        <f t="shared" si="39"/>
        <v>-6.3960160842907304E-48</v>
      </c>
      <c r="S58" s="13">
        <f t="shared" si="40"/>
        <v>6.3960160842907353E-48</v>
      </c>
      <c r="T58" s="13">
        <f t="shared" si="41"/>
        <v>8.9778974267575549E-3</v>
      </c>
      <c r="U58" s="13">
        <f t="shared" si="42"/>
        <v>-7.446183574192597E-17</v>
      </c>
      <c r="V58" s="13">
        <f t="shared" si="43"/>
        <v>8.9778974267575549E-3</v>
      </c>
      <c r="W58" s="13">
        <f t="shared" si="44"/>
        <v>-7.4385592034568249E-17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3.8708596506163333E-3</v>
      </c>
      <c r="E59" s="13">
        <f t="shared" si="26"/>
        <v>258.34054712905339</v>
      </c>
      <c r="F59" s="13">
        <f t="shared" si="27"/>
        <v>-2.5000000000000001E-2</v>
      </c>
      <c r="G59" s="13">
        <f t="shared" si="28"/>
        <v>9.6771491265408344E-5</v>
      </c>
      <c r="H59" s="13">
        <f t="shared" si="29"/>
        <v>-4.7423777201207215E-19</v>
      </c>
      <c r="I59" s="13">
        <f t="shared" si="30"/>
        <v>2.5000000000000001E-2</v>
      </c>
      <c r="J59" s="13">
        <f t="shared" si="31"/>
        <v>-9.6771491265408506E-5</v>
      </c>
      <c r="K59" s="13">
        <f t="shared" si="32"/>
        <v>4.7423777201207301E-19</v>
      </c>
      <c r="L59" s="13">
        <f t="shared" si="33"/>
        <v>-6.4584169067350583</v>
      </c>
      <c r="M59" s="13">
        <f t="shared" si="34"/>
        <v>6.4584169067350699</v>
      </c>
      <c r="N59" s="13">
        <f t="shared" si="35"/>
        <v>3.1650077977768664E-14</v>
      </c>
      <c r="O59" s="13">
        <f t="shared" si="36"/>
        <v>-3.1650077977768715E-14</v>
      </c>
      <c r="P59" s="13">
        <f t="shared" si="37"/>
        <v>-1.1639977012387389E-34</v>
      </c>
      <c r="Q59" s="13">
        <f t="shared" si="38"/>
        <v>1.1639977012387406E-34</v>
      </c>
      <c r="R59" s="13">
        <f t="shared" si="39"/>
        <v>5.7042799407593054E-49</v>
      </c>
      <c r="S59" s="13">
        <f t="shared" si="40"/>
        <v>-5.7042799407593138E-49</v>
      </c>
      <c r="T59" s="13">
        <f t="shared" si="41"/>
        <v>-7.7492245222033993E-3</v>
      </c>
      <c r="U59" s="13">
        <f t="shared" si="42"/>
        <v>3.8123372022979121E-17</v>
      </c>
      <c r="V59" s="13">
        <f t="shared" si="43"/>
        <v>-7.7492245222033993E-3</v>
      </c>
      <c r="W59" s="13">
        <f t="shared" si="44"/>
        <v>3.8057562671564697E-17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3.3690124089769537E-3</v>
      </c>
      <c r="E60" s="13">
        <f t="shared" si="26"/>
        <v>296.82289009545781</v>
      </c>
      <c r="F60" s="13">
        <f t="shared" si="27"/>
        <v>-2.4390243902439025E-2</v>
      </c>
      <c r="G60" s="13">
        <f t="shared" si="28"/>
        <v>-8.217103436529156E-5</v>
      </c>
      <c r="H60" s="13">
        <f t="shared" si="29"/>
        <v>1.2885445081148806E-18</v>
      </c>
      <c r="I60" s="13">
        <f t="shared" si="30"/>
        <v>2.4390243902439025E-2</v>
      </c>
      <c r="J60" s="13">
        <f t="shared" si="31"/>
        <v>8.2171034365291628E-5</v>
      </c>
      <c r="K60" s="13">
        <f t="shared" si="32"/>
        <v>-1.2885445081148815E-18</v>
      </c>
      <c r="L60" s="13">
        <f t="shared" si="33"/>
        <v>7.2395005142206967</v>
      </c>
      <c r="M60" s="13">
        <f t="shared" si="34"/>
        <v>-7.2395005142207038</v>
      </c>
      <c r="N60" s="13">
        <f t="shared" si="35"/>
        <v>-1.1352441527782675E-13</v>
      </c>
      <c r="O60" s="13">
        <f t="shared" si="36"/>
        <v>1.1352441527782686E-13</v>
      </c>
      <c r="P60" s="13">
        <f t="shared" si="37"/>
        <v>1.7658427929677894E-35</v>
      </c>
      <c r="Q60" s="13">
        <f t="shared" si="38"/>
        <v>-1.7658427929677907E-35</v>
      </c>
      <c r="R60" s="13">
        <f t="shared" si="39"/>
        <v>-2.7690621770169476E-49</v>
      </c>
      <c r="S60" s="13">
        <f t="shared" si="40"/>
        <v>2.7690621770169503E-49</v>
      </c>
      <c r="T60" s="13">
        <f t="shared" si="41"/>
        <v>6.7935764831944887E-3</v>
      </c>
      <c r="U60" s="13">
        <f t="shared" si="42"/>
        <v>-1.0617406744864731E-16</v>
      </c>
      <c r="V60" s="13">
        <f t="shared" si="43"/>
        <v>6.7935764831944887E-3</v>
      </c>
      <c r="W60" s="13">
        <f t="shared" si="44"/>
        <v>-1.0611637382254805E-16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2.9322284030715161E-3</v>
      </c>
      <c r="E61" s="13">
        <f t="shared" si="26"/>
        <v>341.0375531975946</v>
      </c>
      <c r="F61" s="13">
        <f t="shared" si="27"/>
        <v>-2.3809523809523808E-2</v>
      </c>
      <c r="G61" s="13">
        <f t="shared" si="28"/>
        <v>6.9814961977893237E-5</v>
      </c>
      <c r="H61" s="13">
        <f t="shared" si="29"/>
        <v>1.3682363106137253E-19</v>
      </c>
      <c r="I61" s="13">
        <f t="shared" si="30"/>
        <v>2.3809523809523808E-2</v>
      </c>
      <c r="J61" s="13">
        <f t="shared" si="31"/>
        <v>-6.9814961977893305E-5</v>
      </c>
      <c r="K61" s="13">
        <f t="shared" si="32"/>
        <v>-1.3682363106137268E-19</v>
      </c>
      <c r="L61" s="13">
        <f t="shared" si="33"/>
        <v>-8.1198719278378864</v>
      </c>
      <c r="M61" s="13">
        <f t="shared" si="34"/>
        <v>8.1198719278378917</v>
      </c>
      <c r="N61" s="13">
        <f t="shared" si="35"/>
        <v>-1.5913356241200555E-14</v>
      </c>
      <c r="O61" s="13">
        <f t="shared" si="36"/>
        <v>1.5913356241200568E-14</v>
      </c>
      <c r="P61" s="13">
        <f t="shared" si="37"/>
        <v>-2.6804641359004951E-36</v>
      </c>
      <c r="Q61" s="13">
        <f t="shared" si="38"/>
        <v>2.6804641359004961E-36</v>
      </c>
      <c r="R61" s="13">
        <f t="shared" si="39"/>
        <v>-5.2531839252425716E-51</v>
      </c>
      <c r="S61" s="13">
        <f t="shared" si="40"/>
        <v>5.2531839252425746E-51</v>
      </c>
      <c r="T61" s="13">
        <f t="shared" si="41"/>
        <v>-5.8756734220112555E-3</v>
      </c>
      <c r="U61" s="13">
        <f t="shared" si="42"/>
        <v>-1.1549031775082863E-17</v>
      </c>
      <c r="V61" s="13">
        <f t="shared" si="43"/>
        <v>-5.8756734220112555E-3</v>
      </c>
      <c r="W61" s="13">
        <f t="shared" si="44"/>
        <v>-1.1598930220523128E-17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2.552072347632051E-3</v>
      </c>
      <c r="E62" s="13">
        <f t="shared" si="26"/>
        <v>391.83842140206309</v>
      </c>
      <c r="F62" s="13">
        <f t="shared" si="27"/>
        <v>-2.3255813953488372E-2</v>
      </c>
      <c r="G62" s="13">
        <f t="shared" si="28"/>
        <v>-5.9350519712373275E-5</v>
      </c>
      <c r="H62" s="13">
        <f t="shared" si="29"/>
        <v>5.2352215257770945E-19</v>
      </c>
      <c r="I62" s="13">
        <f t="shared" si="30"/>
        <v>2.3255813953488372E-2</v>
      </c>
      <c r="J62" s="13">
        <f t="shared" si="31"/>
        <v>5.9350519712373376E-5</v>
      </c>
      <c r="K62" s="13">
        <f t="shared" si="32"/>
        <v>-5.2352215257771042E-19</v>
      </c>
      <c r="L62" s="13">
        <f t="shared" si="33"/>
        <v>9.1124620774352252</v>
      </c>
      <c r="M62" s="13">
        <f t="shared" si="34"/>
        <v>-9.1124620774352429</v>
      </c>
      <c r="N62" s="13">
        <f t="shared" si="35"/>
        <v>-8.0379679658762553E-14</v>
      </c>
      <c r="O62" s="13">
        <f t="shared" si="36"/>
        <v>8.0379679658762705E-14</v>
      </c>
      <c r="P62" s="13">
        <f t="shared" si="37"/>
        <v>4.0711203684721083E-37</v>
      </c>
      <c r="Q62" s="13">
        <f t="shared" si="38"/>
        <v>-4.0711203684721166E-37</v>
      </c>
      <c r="R62" s="13">
        <f t="shared" si="39"/>
        <v>-3.5910750386590848E-51</v>
      </c>
      <c r="S62" s="13">
        <f t="shared" si="40"/>
        <v>3.5910750386590919E-51</v>
      </c>
      <c r="T62" s="13">
        <f t="shared" si="41"/>
        <v>5.1420357893299058E-3</v>
      </c>
      <c r="U62" s="13">
        <f t="shared" si="42"/>
        <v>-4.5241676823496482E-17</v>
      </c>
      <c r="V62" s="13">
        <f t="shared" si="43"/>
        <v>5.1420357893299058E-3</v>
      </c>
      <c r="W62" s="13">
        <f t="shared" si="44"/>
        <v>-4.5198008706864168E-17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2.2212025709612915E-3</v>
      </c>
      <c r="E63" s="13">
        <f t="shared" si="26"/>
        <v>450.2065741654622</v>
      </c>
      <c r="F63" s="13">
        <f t="shared" si="27"/>
        <v>-2.2727272727272728E-2</v>
      </c>
      <c r="G63" s="13">
        <f t="shared" si="28"/>
        <v>5.0481876612756627E-5</v>
      </c>
      <c r="H63" s="13">
        <f t="shared" si="29"/>
        <v>-9.8952090407986624E-19</v>
      </c>
      <c r="I63" s="13">
        <f t="shared" si="30"/>
        <v>2.2727272727272728E-2</v>
      </c>
      <c r="J63" s="13">
        <f t="shared" si="31"/>
        <v>-5.0481876612756668E-5</v>
      </c>
      <c r="K63" s="13">
        <f t="shared" si="32"/>
        <v>9.8952090407986721E-19</v>
      </c>
      <c r="L63" s="13">
        <f t="shared" si="33"/>
        <v>-10.231917112792974</v>
      </c>
      <c r="M63" s="13">
        <f t="shared" si="34"/>
        <v>10.231917112792983</v>
      </c>
      <c r="N63" s="13">
        <f t="shared" si="35"/>
        <v>2.0056100429045218E-13</v>
      </c>
      <c r="O63" s="13">
        <f t="shared" si="36"/>
        <v>-2.0056100429045233E-13</v>
      </c>
      <c r="P63" s="13">
        <f t="shared" si="37"/>
        <v>-6.1866081604413602E-38</v>
      </c>
      <c r="Q63" s="13">
        <f t="shared" si="38"/>
        <v>6.1866081604413654E-38</v>
      </c>
      <c r="R63" s="13">
        <f t="shared" si="39"/>
        <v>1.2126684883503037E-51</v>
      </c>
      <c r="S63" s="13">
        <f t="shared" si="40"/>
        <v>-1.2126684883503046E-51</v>
      </c>
      <c r="T63" s="13">
        <f t="shared" si="41"/>
        <v>-4.4540758928986136E-3</v>
      </c>
      <c r="U63" s="13">
        <f t="shared" si="42"/>
        <v>8.7500961236740522E-17</v>
      </c>
      <c r="V63" s="13">
        <f t="shared" si="43"/>
        <v>-4.4540758928986136E-3</v>
      </c>
      <c r="W63" s="13">
        <f t="shared" si="44"/>
        <v>8.7463135536269145E-17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1.9332292306771142E-3</v>
      </c>
      <c r="E64" s="13">
        <f t="shared" si="26"/>
        <v>517.26923229365286</v>
      </c>
      <c r="F64" s="13">
        <f t="shared" si="27"/>
        <v>-2.2222222222222223E-2</v>
      </c>
      <c r="G64" s="13">
        <f t="shared" si="28"/>
        <v>-4.2960649570602536E-5</v>
      </c>
      <c r="H64" s="13">
        <f t="shared" si="29"/>
        <v>8.4222393115190165E-20</v>
      </c>
      <c r="I64" s="13">
        <f t="shared" si="30"/>
        <v>2.2222222222222223E-2</v>
      </c>
      <c r="J64" s="13">
        <f t="shared" si="31"/>
        <v>4.2960649570602617E-5</v>
      </c>
      <c r="K64" s="13">
        <f t="shared" si="32"/>
        <v>-8.4222393115190309E-20</v>
      </c>
      <c r="L64" s="13">
        <f t="shared" si="33"/>
        <v>11.494828868098251</v>
      </c>
      <c r="M64" s="13">
        <f t="shared" si="34"/>
        <v>-11.494828868098269</v>
      </c>
      <c r="N64" s="13">
        <f t="shared" si="35"/>
        <v>-2.2535087467189545E-14</v>
      </c>
      <c r="O64" s="13">
        <f t="shared" si="36"/>
        <v>2.2535087467189586E-14</v>
      </c>
      <c r="P64" s="13">
        <f t="shared" si="37"/>
        <v>9.406227845585661E-39</v>
      </c>
      <c r="Q64" s="13">
        <f t="shared" si="38"/>
        <v>-9.4062278455856753E-39</v>
      </c>
      <c r="R64" s="13">
        <f t="shared" si="39"/>
        <v>-1.8440480468993351E-53</v>
      </c>
      <c r="S64" s="13">
        <f t="shared" si="40"/>
        <v>1.8440480468993383E-53</v>
      </c>
      <c r="T64" s="13">
        <f t="shared" si="41"/>
        <v>3.8927571184842768E-3</v>
      </c>
      <c r="U64" s="13">
        <f t="shared" si="42"/>
        <v>-7.6168475852204742E-18</v>
      </c>
      <c r="V64" s="13">
        <f t="shared" si="43"/>
        <v>3.8927571184842768E-3</v>
      </c>
      <c r="W64" s="13">
        <f t="shared" si="44"/>
        <v>-7.5837888165079001E-18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1.6825909114300053E-3</v>
      </c>
      <c r="E65" s="13">
        <f t="shared" si="26"/>
        <v>594.32152712040806</v>
      </c>
      <c r="F65" s="13">
        <f t="shared" si="27"/>
        <v>-2.1739130434782608E-2</v>
      </c>
      <c r="G65" s="13">
        <f t="shared" si="28"/>
        <v>3.6578063291956638E-5</v>
      </c>
      <c r="H65" s="13">
        <f t="shared" si="29"/>
        <v>-4.6604513714090539E-19</v>
      </c>
      <c r="I65" s="13">
        <f t="shared" si="30"/>
        <v>2.1739130434782608E-2</v>
      </c>
      <c r="J65" s="13">
        <f t="shared" si="31"/>
        <v>-3.6578063291956672E-5</v>
      </c>
      <c r="K65" s="13">
        <f t="shared" si="32"/>
        <v>4.6604513714090588E-19</v>
      </c>
      <c r="L65" s="13">
        <f t="shared" si="33"/>
        <v>-12.919996620206438</v>
      </c>
      <c r="M65" s="13">
        <f t="shared" si="34"/>
        <v>12.919996620206451</v>
      </c>
      <c r="N65" s="13">
        <f t="shared" si="35"/>
        <v>1.6461510137001166E-13</v>
      </c>
      <c r="O65" s="13">
        <f t="shared" si="36"/>
        <v>-1.6461510137001179E-13</v>
      </c>
      <c r="P65" s="13">
        <f t="shared" si="37"/>
        <v>-1.4308455990797588E-39</v>
      </c>
      <c r="Q65" s="13">
        <f t="shared" si="38"/>
        <v>1.4308455990797601E-39</v>
      </c>
      <c r="R65" s="13">
        <f t="shared" si="39"/>
        <v>1.8230561528860994E-53</v>
      </c>
      <c r="S65" s="13">
        <f t="shared" si="40"/>
        <v>-1.8230561528861005E-53</v>
      </c>
      <c r="T65" s="13">
        <f t="shared" si="41"/>
        <v>-3.3758439076107846E-3</v>
      </c>
      <c r="U65" s="13">
        <f t="shared" si="42"/>
        <v>4.3084492990599229E-17</v>
      </c>
      <c r="V65" s="13">
        <f t="shared" si="43"/>
        <v>-3.3758439076107846E-3</v>
      </c>
      <c r="W65" s="13">
        <f t="shared" si="44"/>
        <v>4.3055824044771211E-17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1.4644472214168081E-3</v>
      </c>
      <c r="E66" s="13">
        <f t="shared" si="26"/>
        <v>682.85151241745029</v>
      </c>
      <c r="F66" s="13">
        <f t="shared" si="27"/>
        <v>-2.1276595744680851E-2</v>
      </c>
      <c r="G66" s="13">
        <f t="shared" si="28"/>
        <v>-3.1158451519506553E-5</v>
      </c>
      <c r="H66" s="13">
        <f t="shared" si="29"/>
        <v>-1.5267464570937712E-19</v>
      </c>
      <c r="I66" s="13">
        <f t="shared" si="30"/>
        <v>2.1276595744680851E-2</v>
      </c>
      <c r="J66" s="13">
        <f t="shared" si="31"/>
        <v>3.1158451519506607E-5</v>
      </c>
      <c r="K66" s="13">
        <f t="shared" si="32"/>
        <v>1.5267464570937741E-19</v>
      </c>
      <c r="L66" s="13">
        <f t="shared" si="33"/>
        <v>14.528724424898458</v>
      </c>
      <c r="M66" s="13">
        <f t="shared" si="34"/>
        <v>-14.528724424898485</v>
      </c>
      <c r="N66" s="13">
        <f t="shared" si="35"/>
        <v>7.1189925879078956E-14</v>
      </c>
      <c r="O66" s="13">
        <f t="shared" si="36"/>
        <v>-7.1189925879079069E-14</v>
      </c>
      <c r="P66" s="13">
        <f t="shared" si="37"/>
        <v>2.1775856501583292E-40</v>
      </c>
      <c r="Q66" s="13">
        <f t="shared" si="38"/>
        <v>-2.1775856501583328E-40</v>
      </c>
      <c r="R66" s="13">
        <f t="shared" si="39"/>
        <v>1.0670046213035035E-54</v>
      </c>
      <c r="S66" s="13">
        <f t="shared" si="40"/>
        <v>-1.0670046213035051E-54</v>
      </c>
      <c r="T66" s="13">
        <f t="shared" si="41"/>
        <v>2.9474363457204257E-3</v>
      </c>
      <c r="U66" s="13">
        <f t="shared" si="42"/>
        <v>1.4421151953561956E-17</v>
      </c>
      <c r="V66" s="13">
        <f t="shared" si="43"/>
        <v>2.9474363457204257E-3</v>
      </c>
      <c r="W66" s="13">
        <f t="shared" si="44"/>
        <v>1.4446182700018119E-17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1.2745853134870126E-3</v>
      </c>
      <c r="E67" s="13">
        <f t="shared" si="26"/>
        <v>784.56890207231277</v>
      </c>
      <c r="F67" s="13">
        <f t="shared" si="27"/>
        <v>-2.0833333333333332E-2</v>
      </c>
      <c r="G67" s="13">
        <f t="shared" si="28"/>
        <v>2.6553860697646094E-5</v>
      </c>
      <c r="H67" s="13">
        <f t="shared" si="29"/>
        <v>-1.5615562274678326E-19</v>
      </c>
      <c r="I67" s="13">
        <f t="shared" si="30"/>
        <v>2.0833333333333332E-2</v>
      </c>
      <c r="J67" s="13">
        <f t="shared" si="31"/>
        <v>-2.6553860697646114E-5</v>
      </c>
      <c r="K67" s="13">
        <f t="shared" si="32"/>
        <v>1.5615562274678338E-19</v>
      </c>
      <c r="L67" s="13">
        <f t="shared" si="33"/>
        <v>-16.345158905979137</v>
      </c>
      <c r="M67" s="13">
        <f t="shared" si="34"/>
        <v>16.345158905979151</v>
      </c>
      <c r="N67" s="13">
        <f t="shared" si="35"/>
        <v>9.6121181658701816E-14</v>
      </c>
      <c r="O67" s="13">
        <f t="shared" si="36"/>
        <v>-9.6121181658701904E-14</v>
      </c>
      <c r="P67" s="13">
        <f t="shared" si="37"/>
        <v>-3.315540172425387E-41</v>
      </c>
      <c r="Q67" s="13">
        <f t="shared" si="38"/>
        <v>3.3155401724253895E-41</v>
      </c>
      <c r="R67" s="13">
        <f t="shared" si="39"/>
        <v>1.9497738813285231E-55</v>
      </c>
      <c r="S67" s="13">
        <f t="shared" si="40"/>
        <v>-1.9497738813285245E-55</v>
      </c>
      <c r="T67" s="13">
        <f t="shared" si="41"/>
        <v>-2.5582924297433266E-3</v>
      </c>
      <c r="U67" s="13">
        <f t="shared" si="42"/>
        <v>1.5063782560037974E-17</v>
      </c>
      <c r="V67" s="13">
        <f t="shared" si="43"/>
        <v>-2.5582924297433266E-3</v>
      </c>
      <c r="W67" s="13">
        <f t="shared" si="44"/>
        <v>1.5042056571192581E-17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1.1093385255530521E-3</v>
      </c>
      <c r="E68" s="13">
        <f t="shared" si="26"/>
        <v>901.43808852348081</v>
      </c>
      <c r="F68" s="13">
        <f t="shared" si="27"/>
        <v>-2.0408163265306121E-2</v>
      </c>
      <c r="G68" s="13">
        <f t="shared" si="28"/>
        <v>-2.2639561745980655E-5</v>
      </c>
      <c r="H68" s="13">
        <f t="shared" si="29"/>
        <v>3.7720608014617498E-19</v>
      </c>
      <c r="I68" s="13">
        <f t="shared" si="30"/>
        <v>2.0408163265306121E-2</v>
      </c>
      <c r="J68" s="13">
        <f t="shared" si="31"/>
        <v>2.2639561745980676E-5</v>
      </c>
      <c r="K68" s="13">
        <f t="shared" si="32"/>
        <v>-3.7720608014617531E-19</v>
      </c>
      <c r="L68" s="13">
        <f t="shared" si="33"/>
        <v>18.396673044590909</v>
      </c>
      <c r="M68" s="13">
        <f t="shared" si="34"/>
        <v>-18.396673044590923</v>
      </c>
      <c r="N68" s="13">
        <f t="shared" si="35"/>
        <v>-3.0651374813440986E-13</v>
      </c>
      <c r="O68" s="13">
        <f t="shared" si="36"/>
        <v>3.0651374813441011E-13</v>
      </c>
      <c r="P68" s="13">
        <f t="shared" si="37"/>
        <v>5.0503540480734766E-42</v>
      </c>
      <c r="Q68" s="13">
        <f t="shared" si="38"/>
        <v>-5.0503540480734791E-42</v>
      </c>
      <c r="R68" s="13">
        <f t="shared" si="39"/>
        <v>-8.4145809675948082E-56</v>
      </c>
      <c r="S68" s="13">
        <f t="shared" si="40"/>
        <v>8.4145809675948136E-56</v>
      </c>
      <c r="T68" s="13">
        <f t="shared" si="41"/>
        <v>2.2319310927958851E-3</v>
      </c>
      <c r="U68" s="13">
        <f t="shared" si="42"/>
        <v>-3.7145819038452492E-17</v>
      </c>
      <c r="V68" s="13">
        <f t="shared" si="43"/>
        <v>2.2319310927958851E-3</v>
      </c>
      <c r="W68" s="13">
        <f t="shared" si="44"/>
        <v>-3.7126864633763642E-17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9.6551556906728658E-4</v>
      </c>
      <c r="E69" s="13">
        <f t="shared" si="26"/>
        <v>1035.7160796133264</v>
      </c>
      <c r="F69" s="13">
        <f t="shared" si="27"/>
        <v>-0.02</v>
      </c>
      <c r="G69" s="13">
        <f t="shared" si="28"/>
        <v>1.9310311381345733E-5</v>
      </c>
      <c r="H69" s="13">
        <f t="shared" si="29"/>
        <v>1.8918024009507641E-20</v>
      </c>
      <c r="I69" s="13">
        <f t="shared" si="30"/>
        <v>0.02</v>
      </c>
      <c r="J69" s="13">
        <f t="shared" si="31"/>
        <v>-1.9310311381345767E-5</v>
      </c>
      <c r="K69" s="13">
        <f t="shared" si="32"/>
        <v>-1.8918024009507674E-20</v>
      </c>
      <c r="L69" s="13">
        <f t="shared" si="33"/>
        <v>-20.714302281955113</v>
      </c>
      <c r="M69" s="13">
        <f t="shared" si="34"/>
        <v>20.714302281955149</v>
      </c>
      <c r="N69" s="13">
        <f t="shared" si="35"/>
        <v>-2.0293492951583678E-14</v>
      </c>
      <c r="O69" s="13">
        <f t="shared" si="36"/>
        <v>2.0293492951583713E-14</v>
      </c>
      <c r="P69" s="13">
        <f t="shared" si="37"/>
        <v>-7.6960916707671935E-43</v>
      </c>
      <c r="Q69" s="13">
        <f t="shared" si="38"/>
        <v>7.6960916707672047E-43</v>
      </c>
      <c r="R69" s="13">
        <f t="shared" si="39"/>
        <v>-7.5397462076967827E-58</v>
      </c>
      <c r="S69" s="13">
        <f t="shared" si="40"/>
        <v>7.539746207696794E-58</v>
      </c>
      <c r="T69" s="13">
        <f t="shared" si="41"/>
        <v>-1.9385407501214509E-3</v>
      </c>
      <c r="U69" s="13">
        <f t="shared" si="42"/>
        <v>-1.9009948959626301E-18</v>
      </c>
      <c r="V69" s="13">
        <f t="shared" si="43"/>
        <v>-1.9385407501214509E-3</v>
      </c>
      <c r="W69" s="13">
        <f t="shared" si="44"/>
        <v>-1.9174577186735209E-18</v>
      </c>
      <c r="X69" s="53"/>
    </row>
  </sheetData>
  <conditionalFormatting sqref="B11">
    <cfRule type="cellIs" dxfId="125" priority="4" operator="equal">
      <formula>"---"</formula>
    </cfRule>
    <cfRule type="expression" dxfId="124" priority="5">
      <formula>IF(Leiterort_x1&lt;$C$6,TRUE,FALSE)</formula>
    </cfRule>
    <cfRule type="expression" dxfId="123" priority="6">
      <formula>IF(Leiterort_x1&gt;$C$6,TRUE,FALSE)</formula>
    </cfRule>
  </conditionalFormatting>
  <conditionalFormatting sqref="F11">
    <cfRule type="cellIs" dxfId="122" priority="1" operator="equal">
      <formula>"---"</formula>
    </cfRule>
    <cfRule type="expression" dxfId="121" priority="2">
      <formula>IF(Leiterort_x1&lt;$C$6,TRUE,FALSE)</formula>
    </cfRule>
    <cfRule type="expression" dxfId="120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9.2420000000000002E-2</v>
      </c>
      <c r="C8" s="25">
        <f>'Kraft-Leiter'!C12</f>
        <v>0.2</v>
      </c>
      <c r="E8" s="4" t="s">
        <v>70</v>
      </c>
      <c r="F8" s="6">
        <f>-Leiterort_x1</f>
        <v>-9.2420000000000002E-2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0.1853747431824086</v>
      </c>
      <c r="C10" s="1"/>
      <c r="E10" s="4" t="s">
        <v>9</v>
      </c>
      <c r="F10" s="12">
        <f>ATANH(2*KoorK_a*Leiterort_x2/(Leiterort_x2*Leiterort_x2+Leiterort_y2*Leiterort_y2+KoorK_a*KoorK_a))</f>
        <v>-0.18537474318240857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0.49571368706823893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-1.1323171968302807E-17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1.1323171968302807E-17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5.6678953729829873</v>
      </c>
      <c r="U16" s="20">
        <f t="shared" ref="U16:W16" si="0">SUM(U20:U69)</f>
        <v>-4.5288217313630199E-16</v>
      </c>
      <c r="V16" s="21">
        <f t="shared" si="0"/>
        <v>5.6678953729829873</v>
      </c>
      <c r="W16" s="20">
        <f t="shared" si="0"/>
        <v>-3.8870361912966818E-16</v>
      </c>
      <c r="X16" s="20">
        <f>SQRT(V16*V16+W16*W16)</f>
        <v>5.6678953729829873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0.83079289153759905</v>
      </c>
      <c r="E20" s="13">
        <f t="shared" ref="E20:E51" si="4">EXP($A20*Leiter_u1)</f>
        <v>1.2036694225310944</v>
      </c>
      <c r="F20" s="13">
        <f t="shared" ref="F20:F51" si="5">-Strom_1/$A20</f>
        <v>-1</v>
      </c>
      <c r="G20" s="13">
        <f t="shared" ref="G20:G51" si="6">Strom_1/$A20*COS($A20*Leiter_v1)/EXP($A20*Leiter_u1)</f>
        <v>-0.83079289153759905</v>
      </c>
      <c r="H20" s="13">
        <f t="shared" ref="H20:H51" si="7">Strom_1/$A20*SIN($A20*Leiter_v1)/EXP($A20*Leiter_u1)</f>
        <v>1.0178446274163541E-16</v>
      </c>
      <c r="I20" s="13">
        <f t="shared" ref="I20:I51" si="8">-Strom_2/$A20</f>
        <v>1</v>
      </c>
      <c r="J20" s="13">
        <f t="shared" ref="J20:J51" si="9">Strom_2/$A20*COS($A20*Leiter_v2)/EXP(-$A20*Leiter_u2)</f>
        <v>0.83079289153759917</v>
      </c>
      <c r="K20" s="13">
        <f t="shared" ref="K20:K51" si="10">Strom_2/$A20*SIN($A20*Leiter_v2)/EXP(-$A20*Leiter_u2)</f>
        <v>-1.0178446274163544E-16</v>
      </c>
      <c r="L20" s="13">
        <f t="shared" ref="L20:L51" si="11">F20+G20+I20+J20*EXP(-2*$A20*Leiter_u2)</f>
        <v>0.37287653099349538</v>
      </c>
      <c r="M20" s="13">
        <f t="shared" ref="M20:M51" si="12">F20+G20*EXP(2*$A20*Leiter_u1)+I20+J20</f>
        <v>-0.37287653099349505</v>
      </c>
      <c r="N20" s="13">
        <f t="shared" ref="N20:N51" si="13">H20+K20*EXP(-2*$A20*Leiter_u2)</f>
        <v>-4.5682910581836727E-17</v>
      </c>
      <c r="O20" s="13">
        <f t="shared" ref="O20:O51" si="14">H20*EXP(2*$A20*Leiter_u1)+K20</f>
        <v>4.5682910581836653E-17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4.4370225771467313E-2</v>
      </c>
      <c r="Q20" s="13">
        <f t="shared" ref="Q20:Q51" si="16">(M20+P20)*((Perm_mü1-1)/(Perm_mü1+1)*EXP(-2*$A20*Körper_u1))</f>
        <v>-4.4370225771467264E-2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-5.4360113547859846E-18</v>
      </c>
      <c r="S20" s="13">
        <f t="shared" ref="S20:S51" si="18">(O20+R20)*((Perm_mü1-1)/(Perm_mü1+1)*EXP(-2*$A20*Körper_u1))</f>
        <v>5.4360113547859738E-18</v>
      </c>
      <c r="T20" s="13">
        <f t="shared" ref="T20:T51" si="19">Strom_1/Metric_h*$A20*((-(I20+J20+P20)*$B20-(K20+R20)*$C20)*$D20+((Q20*$B20+S20*$C20)*$E20))</f>
        <v>3.2504232067813943</v>
      </c>
      <c r="U20" s="13">
        <f t="shared" ref="U20:U51" si="20">Strom_1/Metric_h*$A20*((-(I20+J20+P20)*$C20+(K20+R20)*$B20)*$D20+((-Q20*$C20+S20*$B20)*$E20))</f>
        <v>-2.0532913533941619E-16</v>
      </c>
      <c r="V20" s="13">
        <f t="shared" ref="V20:V51" si="21">KoorK_xu*T20-KoorK_xv*U20</f>
        <v>3.2504232067813943</v>
      </c>
      <c r="W20" s="13">
        <f t="shared" ref="W20:W51" si="22">KoorK_yu*T20+KoorK_yv*U20</f>
        <v>-1.6852403439926818E-16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0.69021682862940492</v>
      </c>
      <c r="E21" s="13">
        <f t="shared" si="4"/>
        <v>1.4488200787363381</v>
      </c>
      <c r="F21" s="13">
        <f t="shared" si="5"/>
        <v>-0.5</v>
      </c>
      <c r="G21" s="13">
        <f t="shared" si="6"/>
        <v>0.34510841431470246</v>
      </c>
      <c r="H21" s="13">
        <f t="shared" si="7"/>
        <v>-8.4561808114724317E-17</v>
      </c>
      <c r="I21" s="13">
        <f t="shared" si="8"/>
        <v>0.5</v>
      </c>
      <c r="J21" s="13">
        <f t="shared" si="9"/>
        <v>-0.34510841431470246</v>
      </c>
      <c r="K21" s="13">
        <f t="shared" si="10"/>
        <v>8.4561808114724317E-17</v>
      </c>
      <c r="L21" s="13">
        <f t="shared" si="11"/>
        <v>-0.3793016250534666</v>
      </c>
      <c r="M21" s="13">
        <f t="shared" si="12"/>
        <v>0.37930162505346671</v>
      </c>
      <c r="N21" s="13">
        <f t="shared" si="13"/>
        <v>9.2940159975716639E-17</v>
      </c>
      <c r="O21" s="13">
        <f t="shared" si="14"/>
        <v>-9.2940159975716688E-17</v>
      </c>
      <c r="P21" s="13">
        <f t="shared" si="15"/>
        <v>-6.80899478003373E-3</v>
      </c>
      <c r="Q21" s="13">
        <f t="shared" si="16"/>
        <v>6.8089947800337308E-3</v>
      </c>
      <c r="R21" s="13">
        <f t="shared" si="17"/>
        <v>1.6684058868478362E-18</v>
      </c>
      <c r="S21" s="13">
        <f t="shared" si="18"/>
        <v>-1.6684058868478368E-18</v>
      </c>
      <c r="T21" s="13">
        <f t="shared" si="19"/>
        <v>-0.37257025708802383</v>
      </c>
      <c r="U21" s="13">
        <f t="shared" si="20"/>
        <v>3.411719721310972E-16</v>
      </c>
      <c r="V21" s="13">
        <f t="shared" si="21"/>
        <v>-0.37257025708802383</v>
      </c>
      <c r="W21" s="13">
        <f t="shared" si="22"/>
        <v>3.3695329503981473E-16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0.57342723484493485</v>
      </c>
      <c r="E22" s="13">
        <f t="shared" si="4"/>
        <v>1.7439004275240226</v>
      </c>
      <c r="F22" s="13">
        <f t="shared" si="5"/>
        <v>-0.33333333333333331</v>
      </c>
      <c r="G22" s="13">
        <f t="shared" si="6"/>
        <v>-0.19114241161497827</v>
      </c>
      <c r="H22" s="13">
        <f t="shared" si="7"/>
        <v>7.0253349077279429E-17</v>
      </c>
      <c r="I22" s="13">
        <f t="shared" si="8"/>
        <v>0.33333333333333331</v>
      </c>
      <c r="J22" s="13">
        <f t="shared" si="9"/>
        <v>0.19114241161497827</v>
      </c>
      <c r="K22" s="13">
        <f t="shared" si="10"/>
        <v>-7.0253349077279429E-17</v>
      </c>
      <c r="L22" s="13">
        <f t="shared" si="11"/>
        <v>0.39015773089302924</v>
      </c>
      <c r="M22" s="13">
        <f t="shared" si="12"/>
        <v>-0.3901577308930293</v>
      </c>
      <c r="N22" s="13">
        <f t="shared" si="13"/>
        <v>-1.4340034235227439E-16</v>
      </c>
      <c r="O22" s="13">
        <f t="shared" si="14"/>
        <v>1.4340034235227439E-16</v>
      </c>
      <c r="P22" s="13">
        <f t="shared" si="15"/>
        <v>9.6283051347580855E-4</v>
      </c>
      <c r="Q22" s="13">
        <f t="shared" si="16"/>
        <v>-9.6283051347580866E-4</v>
      </c>
      <c r="R22" s="13">
        <f t="shared" si="17"/>
        <v>-3.5388309477712802E-19</v>
      </c>
      <c r="S22" s="13">
        <f t="shared" si="18"/>
        <v>3.5388309477712802E-19</v>
      </c>
      <c r="T22" s="13">
        <f t="shared" si="19"/>
        <v>1.8335979690850683</v>
      </c>
      <c r="U22" s="13">
        <f t="shared" si="20"/>
        <v>-4.2516487385756907E-16</v>
      </c>
      <c r="V22" s="13">
        <f t="shared" si="21"/>
        <v>1.8335979690850683</v>
      </c>
      <c r="W22" s="13">
        <f t="shared" si="22"/>
        <v>-4.0440272873288805E-16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0.47639927052323328</v>
      </c>
      <c r="E23" s="13">
        <f t="shared" si="4"/>
        <v>2.0990796205495692</v>
      </c>
      <c r="F23" s="13">
        <f t="shared" si="5"/>
        <v>-0.25</v>
      </c>
      <c r="G23" s="13">
        <f t="shared" si="6"/>
        <v>0.11909981763080831</v>
      </c>
      <c r="H23" s="13">
        <f t="shared" si="7"/>
        <v>-5.8365983020113284E-17</v>
      </c>
      <c r="I23" s="13">
        <f t="shared" si="8"/>
        <v>0.25</v>
      </c>
      <c r="J23" s="13">
        <f t="shared" si="9"/>
        <v>-0.11909981763080833</v>
      </c>
      <c r="K23" s="13">
        <f t="shared" si="10"/>
        <v>5.8365983020113296E-17</v>
      </c>
      <c r="L23" s="13">
        <f t="shared" si="11"/>
        <v>-0.4056700875065839</v>
      </c>
      <c r="M23" s="13">
        <f t="shared" si="12"/>
        <v>0.40567008750658395</v>
      </c>
      <c r="N23" s="13">
        <f t="shared" si="13"/>
        <v>1.9880243236453434E-16</v>
      </c>
      <c r="O23" s="13">
        <f t="shared" si="14"/>
        <v>-1.9880243236453439E-16</v>
      </c>
      <c r="P23" s="13">
        <f t="shared" si="15"/>
        <v>-1.3577746473263013E-4</v>
      </c>
      <c r="Q23" s="13">
        <f t="shared" si="16"/>
        <v>1.3577746473263013E-4</v>
      </c>
      <c r="R23" s="13">
        <f t="shared" si="17"/>
        <v>6.653902045143657E-20</v>
      </c>
      <c r="S23" s="13">
        <f t="shared" si="18"/>
        <v>-6.653902045143657E-20</v>
      </c>
      <c r="T23" s="13">
        <f t="shared" si="19"/>
        <v>-0.50037802881325355</v>
      </c>
      <c r="U23" s="13">
        <f t="shared" si="20"/>
        <v>4.7096527324313123E-16</v>
      </c>
      <c r="V23" s="13">
        <f t="shared" si="21"/>
        <v>-0.50037802881325355</v>
      </c>
      <c r="W23" s="13">
        <f t="shared" si="22"/>
        <v>4.6529940677371834E-16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0.39578912748439982</v>
      </c>
      <c r="E24" s="13">
        <f t="shared" si="4"/>
        <v>2.5265979547136888</v>
      </c>
      <c r="F24" s="13">
        <f t="shared" si="5"/>
        <v>-0.2</v>
      </c>
      <c r="G24" s="13">
        <f t="shared" si="6"/>
        <v>-7.9157825496879969E-2</v>
      </c>
      <c r="H24" s="13">
        <f t="shared" si="7"/>
        <v>4.8490043800714325E-17</v>
      </c>
      <c r="I24" s="13">
        <f t="shared" si="8"/>
        <v>0.2</v>
      </c>
      <c r="J24" s="13">
        <f t="shared" si="9"/>
        <v>7.9157825496879997E-2</v>
      </c>
      <c r="K24" s="13">
        <f t="shared" si="10"/>
        <v>-4.8490043800714344E-17</v>
      </c>
      <c r="L24" s="13">
        <f t="shared" si="11"/>
        <v>0.42616176544585777</v>
      </c>
      <c r="M24" s="13">
        <f t="shared" si="12"/>
        <v>-0.42616176544585771</v>
      </c>
      <c r="N24" s="13">
        <f t="shared" si="13"/>
        <v>-2.6105571423856116E-16</v>
      </c>
      <c r="O24" s="13">
        <f t="shared" si="14"/>
        <v>2.6105571423856111E-16</v>
      </c>
      <c r="P24" s="13">
        <f t="shared" si="15"/>
        <v>1.9309555822769904E-5</v>
      </c>
      <c r="Q24" s="13">
        <f t="shared" si="16"/>
        <v>-1.9309555822769898E-5</v>
      </c>
      <c r="R24" s="13">
        <f t="shared" si="17"/>
        <v>-1.1828536240619147E-20</v>
      </c>
      <c r="S24" s="13">
        <f t="shared" si="18"/>
        <v>1.1828536240619139E-20</v>
      </c>
      <c r="T24" s="13">
        <f t="shared" si="19"/>
        <v>1.1149990918561692</v>
      </c>
      <c r="U24" s="13">
        <f t="shared" si="20"/>
        <v>-4.8909325146432052E-16</v>
      </c>
      <c r="V24" s="13">
        <f t="shared" si="21"/>
        <v>1.1149990918561692</v>
      </c>
      <c r="W24" s="13">
        <f t="shared" si="22"/>
        <v>-4.7646792500273164E-16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0.32881879366190803</v>
      </c>
      <c r="E25" s="13">
        <f t="shared" si="4"/>
        <v>3.0411887011184691</v>
      </c>
      <c r="F25" s="13">
        <f t="shared" si="5"/>
        <v>-0.16666666666666666</v>
      </c>
      <c r="G25" s="13">
        <f t="shared" si="6"/>
        <v>5.4803132276984669E-2</v>
      </c>
      <c r="H25" s="13">
        <f t="shared" si="7"/>
        <v>-4.0285183699980298E-17</v>
      </c>
      <c r="I25" s="13">
        <f t="shared" si="8"/>
        <v>0.16666666666666666</v>
      </c>
      <c r="J25" s="13">
        <f t="shared" si="9"/>
        <v>-5.4803132276984669E-2</v>
      </c>
      <c r="K25" s="13">
        <f t="shared" si="10"/>
        <v>4.0285183699980298E-17</v>
      </c>
      <c r="L25" s="13">
        <f t="shared" si="11"/>
        <v>-0.4520616512427601</v>
      </c>
      <c r="M25" s="13">
        <f t="shared" si="12"/>
        <v>0.45206165124276004</v>
      </c>
      <c r="N25" s="13">
        <f t="shared" si="13"/>
        <v>3.3230558012610422E-16</v>
      </c>
      <c r="O25" s="13">
        <f t="shared" si="14"/>
        <v>-3.3230558012610422E-16</v>
      </c>
      <c r="P25" s="13">
        <f t="shared" si="15"/>
        <v>-2.7722339053752542E-6</v>
      </c>
      <c r="Q25" s="13">
        <f t="shared" si="16"/>
        <v>2.7722339053752538E-6</v>
      </c>
      <c r="R25" s="13">
        <f t="shared" si="17"/>
        <v>2.0378388514894696E-21</v>
      </c>
      <c r="S25" s="13">
        <f t="shared" si="18"/>
        <v>-2.0378388514894696E-21</v>
      </c>
      <c r="T25" s="13">
        <f t="shared" si="19"/>
        <v>-0.44509753444034361</v>
      </c>
      <c r="U25" s="13">
        <f t="shared" si="20"/>
        <v>4.8760223593868272E-16</v>
      </c>
      <c r="V25" s="13">
        <f t="shared" si="21"/>
        <v>-0.44509753444034361</v>
      </c>
      <c r="W25" s="13">
        <f t="shared" si="22"/>
        <v>4.8256232001354708E-16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0.27318031637828172</v>
      </c>
      <c r="E26" s="13">
        <f t="shared" si="4"/>
        <v>3.660585847683357</v>
      </c>
      <c r="F26" s="13">
        <f t="shared" si="5"/>
        <v>-0.14285714285714285</v>
      </c>
      <c r="G26" s="13">
        <f t="shared" si="6"/>
        <v>-3.9025759482611673E-2</v>
      </c>
      <c r="H26" s="13">
        <f t="shared" si="7"/>
        <v>3.346864425222998E-17</v>
      </c>
      <c r="I26" s="13">
        <f t="shared" si="8"/>
        <v>0.14285714285714285</v>
      </c>
      <c r="J26" s="13">
        <f t="shared" si="9"/>
        <v>3.902575948261168E-2</v>
      </c>
      <c r="K26" s="13">
        <f t="shared" si="10"/>
        <v>-3.3468644252229992E-17</v>
      </c>
      <c r="L26" s="13">
        <f t="shared" si="11"/>
        <v>0.4839150759007248</v>
      </c>
      <c r="M26" s="13">
        <f t="shared" si="12"/>
        <v>-0.48391507590072502</v>
      </c>
      <c r="N26" s="13">
        <f t="shared" si="13"/>
        <v>-4.1500746528273251E-16</v>
      </c>
      <c r="O26" s="13">
        <f t="shared" si="14"/>
        <v>4.1500746528273251E-16</v>
      </c>
      <c r="P26" s="13">
        <f t="shared" si="15"/>
        <v>4.0162528482691843E-7</v>
      </c>
      <c r="Q26" s="13">
        <f t="shared" si="16"/>
        <v>-4.0162528482691858E-7</v>
      </c>
      <c r="R26" s="13">
        <f t="shared" si="17"/>
        <v>-3.4443541801055355E-22</v>
      </c>
      <c r="S26" s="13">
        <f t="shared" si="18"/>
        <v>3.4443541801055355E-22</v>
      </c>
      <c r="T26" s="13">
        <f t="shared" si="19"/>
        <v>0.70165272819395108</v>
      </c>
      <c r="U26" s="13">
        <f t="shared" si="20"/>
        <v>-4.7261255010164614E-16</v>
      </c>
      <c r="V26" s="13">
        <f t="shared" si="21"/>
        <v>0.70165272819395108</v>
      </c>
      <c r="W26" s="13">
        <f t="shared" si="22"/>
        <v>-4.6466761559827719E-16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0.22695626495506879</v>
      </c>
      <c r="E27" s="13">
        <f t="shared" si="4"/>
        <v>4.4061352534065232</v>
      </c>
      <c r="F27" s="13">
        <f t="shared" si="5"/>
        <v>-0.125</v>
      </c>
      <c r="G27" s="13">
        <f t="shared" si="6"/>
        <v>2.8369533119383596E-2</v>
      </c>
      <c r="H27" s="13">
        <f t="shared" si="7"/>
        <v>-2.7805511734153387E-17</v>
      </c>
      <c r="I27" s="13">
        <f t="shared" si="8"/>
        <v>0.125</v>
      </c>
      <c r="J27" s="13">
        <f t="shared" si="9"/>
        <v>-2.8369533119383609E-2</v>
      </c>
      <c r="K27" s="13">
        <f t="shared" si="10"/>
        <v>2.78055117341534E-17</v>
      </c>
      <c r="L27" s="13">
        <f t="shared" si="11"/>
        <v>-0.52239737355643168</v>
      </c>
      <c r="M27" s="13">
        <f t="shared" si="12"/>
        <v>0.52239737355643168</v>
      </c>
      <c r="N27" s="13">
        <f t="shared" si="13"/>
        <v>5.1201146804878681E-16</v>
      </c>
      <c r="O27" s="13">
        <f t="shared" si="14"/>
        <v>-5.1201146804878671E-16</v>
      </c>
      <c r="P27" s="13">
        <f t="shared" si="15"/>
        <v>-5.8677361670348997E-8</v>
      </c>
      <c r="Q27" s="13">
        <f t="shared" si="16"/>
        <v>5.8677361670348997E-8</v>
      </c>
      <c r="R27" s="13">
        <f t="shared" si="17"/>
        <v>5.7510783190833896E-23</v>
      </c>
      <c r="S27" s="13">
        <f t="shared" si="18"/>
        <v>-5.7510783190833873E-23</v>
      </c>
      <c r="T27" s="13">
        <f t="shared" si="19"/>
        <v>-0.35392394535168165</v>
      </c>
      <c r="U27" s="13">
        <f t="shared" si="20"/>
        <v>4.4873502522960593E-16</v>
      </c>
      <c r="V27" s="13">
        <f t="shared" si="21"/>
        <v>-0.35392394535168165</v>
      </c>
      <c r="W27" s="13">
        <f t="shared" si="22"/>
        <v>4.4472748353268863E-16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0.18855365161459506</v>
      </c>
      <c r="E28" s="13">
        <f t="shared" si="4"/>
        <v>5.3035302760617267</v>
      </c>
      <c r="F28" s="13">
        <f t="shared" si="5"/>
        <v>-0.1111111111111111</v>
      </c>
      <c r="G28" s="13">
        <f t="shared" si="6"/>
        <v>-2.0950405734955005E-2</v>
      </c>
      <c r="H28" s="13">
        <f t="shared" si="7"/>
        <v>2.3100621494299937E-17</v>
      </c>
      <c r="I28" s="13">
        <f t="shared" si="8"/>
        <v>0.1111111111111111</v>
      </c>
      <c r="J28" s="13">
        <f t="shared" si="9"/>
        <v>2.0950405734955008E-2</v>
      </c>
      <c r="K28" s="13">
        <f t="shared" si="10"/>
        <v>-2.310062149429994E-17</v>
      </c>
      <c r="L28" s="13">
        <f t="shared" si="11"/>
        <v>0.5683307360496811</v>
      </c>
      <c r="M28" s="13">
        <f t="shared" si="12"/>
        <v>-0.56833073604968121</v>
      </c>
      <c r="N28" s="13">
        <f t="shared" si="13"/>
        <v>-6.2666057083351103E-16</v>
      </c>
      <c r="O28" s="13">
        <f t="shared" si="14"/>
        <v>6.2666057083351123E-16</v>
      </c>
      <c r="P28" s="13">
        <f t="shared" si="15"/>
        <v>8.6394912114970395E-9</v>
      </c>
      <c r="Q28" s="13">
        <f t="shared" si="16"/>
        <v>-8.6394912114970411E-9</v>
      </c>
      <c r="R28" s="13">
        <f t="shared" si="17"/>
        <v>-9.5261933780659813E-24</v>
      </c>
      <c r="S28" s="13">
        <f t="shared" si="18"/>
        <v>9.5261933780659842E-24</v>
      </c>
      <c r="T28" s="13">
        <f t="shared" si="19"/>
        <v>0.45208870369609244</v>
      </c>
      <c r="U28" s="13">
        <f t="shared" si="20"/>
        <v>-4.1940660278778949E-16</v>
      </c>
      <c r="V28" s="13">
        <f t="shared" si="21"/>
        <v>0.45208870369609244</v>
      </c>
      <c r="W28" s="13">
        <f t="shared" si="22"/>
        <v>-4.1428752465091152E-16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0.1566490334348625</v>
      </c>
      <c r="E29" s="13">
        <f t="shared" si="4"/>
        <v>6.3836972247633943</v>
      </c>
      <c r="F29" s="13">
        <f t="shared" si="5"/>
        <v>-0.1</v>
      </c>
      <c r="G29" s="13">
        <f t="shared" si="6"/>
        <v>1.5664903343486251E-2</v>
      </c>
      <c r="H29" s="13">
        <f t="shared" si="7"/>
        <v>-1.9191832127565057E-17</v>
      </c>
      <c r="I29" s="13">
        <f t="shared" si="8"/>
        <v>0.1</v>
      </c>
      <c r="J29" s="13">
        <f t="shared" si="9"/>
        <v>-1.5664903343486258E-2</v>
      </c>
      <c r="K29" s="13">
        <f t="shared" si="10"/>
        <v>1.9191832127565063E-17</v>
      </c>
      <c r="L29" s="13">
        <f t="shared" si="11"/>
        <v>-0.62270481913285292</v>
      </c>
      <c r="M29" s="13">
        <f t="shared" si="12"/>
        <v>0.62270481913285325</v>
      </c>
      <c r="N29" s="13">
        <f t="shared" si="13"/>
        <v>7.6290584702476639E-16</v>
      </c>
      <c r="O29" s="13">
        <f t="shared" si="14"/>
        <v>-7.6290584702476688E-16</v>
      </c>
      <c r="P29" s="13">
        <f t="shared" si="15"/>
        <v>-1.2811106554660791E-9</v>
      </c>
      <c r="Q29" s="13">
        <f t="shared" si="16"/>
        <v>1.2811106554660795E-9</v>
      </c>
      <c r="R29" s="13">
        <f t="shared" si="17"/>
        <v>1.5695507401112362E-24</v>
      </c>
      <c r="S29" s="13">
        <f t="shared" si="18"/>
        <v>-1.5695507401112369E-24</v>
      </c>
      <c r="T29" s="13">
        <f t="shared" si="19"/>
        <v>-0.26650470506683227</v>
      </c>
      <c r="U29" s="13">
        <f t="shared" si="20"/>
        <v>3.8715558251114312E-16</v>
      </c>
      <c r="V29" s="13">
        <f t="shared" si="21"/>
        <v>-0.26650470506683227</v>
      </c>
      <c r="W29" s="13">
        <f t="shared" si="22"/>
        <v>3.8413790390530955E-16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0.13014290344391949</v>
      </c>
      <c r="E30" s="13">
        <f t="shared" si="4"/>
        <v>7.6838611521443037</v>
      </c>
      <c r="F30" s="13">
        <f t="shared" si="5"/>
        <v>-9.0909090909090912E-2</v>
      </c>
      <c r="G30" s="13">
        <f t="shared" si="6"/>
        <v>-1.1831173040356316E-2</v>
      </c>
      <c r="H30" s="13">
        <f t="shared" si="7"/>
        <v>5.7977208003893561E-17</v>
      </c>
      <c r="I30" s="13">
        <f t="shared" si="8"/>
        <v>9.0909090909090912E-2</v>
      </c>
      <c r="J30" s="13">
        <f t="shared" si="9"/>
        <v>1.1831173040356323E-2</v>
      </c>
      <c r="K30" s="13">
        <f t="shared" si="10"/>
        <v>-5.7977208003893585E-17</v>
      </c>
      <c r="L30" s="13">
        <f t="shared" si="11"/>
        <v>0.68670165897276192</v>
      </c>
      <c r="M30" s="13">
        <f t="shared" si="12"/>
        <v>-0.68670165897276214</v>
      </c>
      <c r="N30" s="13">
        <f t="shared" si="13"/>
        <v>-3.3650970012085593E-15</v>
      </c>
      <c r="O30" s="13">
        <f t="shared" si="14"/>
        <v>3.3650970012085609E-15</v>
      </c>
      <c r="P30" s="13">
        <f t="shared" si="15"/>
        <v>1.9120088653529701E-10</v>
      </c>
      <c r="Q30" s="13">
        <f t="shared" si="16"/>
        <v>-1.9120088653529706E-10</v>
      </c>
      <c r="R30" s="13">
        <f t="shared" si="17"/>
        <v>-9.3695642278019717E-25</v>
      </c>
      <c r="S30" s="13">
        <f t="shared" si="18"/>
        <v>9.3695642278019754E-25</v>
      </c>
      <c r="T30" s="13">
        <f t="shared" si="19"/>
        <v>0.29670372037755671</v>
      </c>
      <c r="U30" s="13">
        <f t="shared" si="20"/>
        <v>-1.286527494963112E-15</v>
      </c>
      <c r="V30" s="13">
        <f t="shared" si="21"/>
        <v>0.29670372037755671</v>
      </c>
      <c r="W30" s="13">
        <f t="shared" si="22"/>
        <v>-1.2831678677136416E-15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0.10812179906527244</v>
      </c>
      <c r="E31" s="13">
        <f t="shared" si="4"/>
        <v>9.2488287158106406</v>
      </c>
      <c r="F31" s="13">
        <f t="shared" si="5"/>
        <v>-8.3333333333333329E-2</v>
      </c>
      <c r="G31" s="13">
        <f t="shared" si="6"/>
        <v>9.0101499221060376E-3</v>
      </c>
      <c r="H31" s="13">
        <f t="shared" si="7"/>
        <v>-1.3246525506675884E-17</v>
      </c>
      <c r="I31" s="13">
        <f t="shared" si="8"/>
        <v>8.3333333333333329E-2</v>
      </c>
      <c r="J31" s="13">
        <f t="shared" si="9"/>
        <v>-9.0101499221060376E-3</v>
      </c>
      <c r="K31" s="13">
        <f t="shared" si="10"/>
        <v>1.3246525506675884E-17</v>
      </c>
      <c r="L31" s="13">
        <f t="shared" si="11"/>
        <v>-0.76172557639544736</v>
      </c>
      <c r="M31" s="13">
        <f t="shared" si="12"/>
        <v>0.76172557639544736</v>
      </c>
      <c r="N31" s="13">
        <f t="shared" si="13"/>
        <v>1.1198722955823126E-15</v>
      </c>
      <c r="O31" s="13">
        <f t="shared" si="14"/>
        <v>-1.1198722955823126E-15</v>
      </c>
      <c r="P31" s="13">
        <f t="shared" si="15"/>
        <v>-2.8703689991129007E-11</v>
      </c>
      <c r="Q31" s="13">
        <f t="shared" si="16"/>
        <v>2.8703689991129007E-11</v>
      </c>
      <c r="R31" s="13">
        <f t="shared" si="17"/>
        <v>4.2199537731369276E-26</v>
      </c>
      <c r="S31" s="13">
        <f t="shared" si="18"/>
        <v>-4.2199537731369282E-26</v>
      </c>
      <c r="T31" s="13">
        <f t="shared" si="19"/>
        <v>-0.19453058272312468</v>
      </c>
      <c r="U31" s="13">
        <f t="shared" si="20"/>
        <v>3.206655580164134E-16</v>
      </c>
      <c r="V31" s="13">
        <f t="shared" si="21"/>
        <v>-0.19453058272312468</v>
      </c>
      <c r="W31" s="13">
        <f t="shared" si="22"/>
        <v>3.1846285477514529E-16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8.9826822083684948E-2</v>
      </c>
      <c r="E32" s="13">
        <f t="shared" si="4"/>
        <v>11.132532319448801</v>
      </c>
      <c r="F32" s="13">
        <f t="shared" si="5"/>
        <v>-7.6923076923076927E-2</v>
      </c>
      <c r="G32" s="13">
        <f t="shared" si="6"/>
        <v>-6.9097555448988423E-3</v>
      </c>
      <c r="H32" s="13">
        <f t="shared" si="7"/>
        <v>-1.3543263813011915E-17</v>
      </c>
      <c r="I32" s="13">
        <f t="shared" si="8"/>
        <v>7.6923076923076927E-2</v>
      </c>
      <c r="J32" s="13">
        <f t="shared" si="9"/>
        <v>6.9097555448988457E-3</v>
      </c>
      <c r="K32" s="13">
        <f t="shared" si="10"/>
        <v>1.3543263813011921E-17</v>
      </c>
      <c r="L32" s="13">
        <f t="shared" si="11"/>
        <v>0.84943888441270088</v>
      </c>
      <c r="M32" s="13">
        <f t="shared" si="12"/>
        <v>-0.84943888441270132</v>
      </c>
      <c r="N32" s="13">
        <f t="shared" si="13"/>
        <v>1.6649177861472612E-15</v>
      </c>
      <c r="O32" s="13">
        <f t="shared" si="14"/>
        <v>-1.6649177861472618E-15</v>
      </c>
      <c r="P32" s="13">
        <f t="shared" si="15"/>
        <v>4.3320026939856906E-12</v>
      </c>
      <c r="Q32" s="13">
        <f t="shared" si="16"/>
        <v>-4.3320026939856922E-12</v>
      </c>
      <c r="R32" s="13">
        <f t="shared" si="17"/>
        <v>8.4908148981680709E-27</v>
      </c>
      <c r="S32" s="13">
        <f t="shared" si="18"/>
        <v>-8.4908148981680723E-27</v>
      </c>
      <c r="T32" s="13">
        <f t="shared" si="19"/>
        <v>0.19748432055672011</v>
      </c>
      <c r="U32" s="13">
        <f t="shared" si="20"/>
        <v>3.5516959519602393E-16</v>
      </c>
      <c r="V32" s="13">
        <f t="shared" si="21"/>
        <v>0.19748432055672011</v>
      </c>
      <c r="W32" s="13">
        <f t="shared" si="22"/>
        <v>3.5740574411873109E-16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7.462748525653809E-2</v>
      </c>
      <c r="E33" s="13">
        <f t="shared" si="4"/>
        <v>13.399888748259681</v>
      </c>
      <c r="F33" s="13">
        <f t="shared" si="5"/>
        <v>-7.1428571428571425E-2</v>
      </c>
      <c r="G33" s="13">
        <f t="shared" si="6"/>
        <v>5.3305346611812916E-3</v>
      </c>
      <c r="H33" s="13">
        <f t="shared" si="7"/>
        <v>-9.142974825576347E-18</v>
      </c>
      <c r="I33" s="13">
        <f t="shared" si="8"/>
        <v>7.1428571428571425E-2</v>
      </c>
      <c r="J33" s="13">
        <f t="shared" si="9"/>
        <v>-5.3305346611812951E-3</v>
      </c>
      <c r="K33" s="13">
        <f t="shared" si="10"/>
        <v>9.1429748255763516E-18</v>
      </c>
      <c r="L33" s="13">
        <f t="shared" si="11"/>
        <v>-0.95180437592879541</v>
      </c>
      <c r="M33" s="13">
        <f t="shared" si="12"/>
        <v>0.95180437592879574</v>
      </c>
      <c r="N33" s="13">
        <f t="shared" si="13"/>
        <v>1.6325423247621978E-15</v>
      </c>
      <c r="O33" s="13">
        <f t="shared" si="14"/>
        <v>-1.6325423247621985E-15</v>
      </c>
      <c r="P33" s="13">
        <f t="shared" si="15"/>
        <v>-6.5693388739552607E-13</v>
      </c>
      <c r="Q33" s="13">
        <f t="shared" si="16"/>
        <v>6.5693388739552627E-13</v>
      </c>
      <c r="R33" s="13">
        <f t="shared" si="17"/>
        <v>1.1267781519676389E-27</v>
      </c>
      <c r="S33" s="13">
        <f t="shared" si="18"/>
        <v>-1.1267781519676394E-27</v>
      </c>
      <c r="T33" s="13">
        <f t="shared" si="19"/>
        <v>-0.13931070571265208</v>
      </c>
      <c r="U33" s="13">
        <f t="shared" si="20"/>
        <v>2.5821689192222841E-16</v>
      </c>
      <c r="V33" s="13">
        <f t="shared" si="21"/>
        <v>-0.13931070571265208</v>
      </c>
      <c r="W33" s="13">
        <f t="shared" si="22"/>
        <v>2.5663945284441841E-16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6.199998426445881E-2</v>
      </c>
      <c r="E34" s="13">
        <f t="shared" si="4"/>
        <v>16.129036351598643</v>
      </c>
      <c r="F34" s="13">
        <f t="shared" si="5"/>
        <v>-6.6666666666666666E-2</v>
      </c>
      <c r="G34" s="13">
        <f t="shared" si="6"/>
        <v>-4.1333322842972541E-3</v>
      </c>
      <c r="H34" s="13">
        <f t="shared" si="7"/>
        <v>2.2280464638046622E-17</v>
      </c>
      <c r="I34" s="13">
        <f t="shared" si="8"/>
        <v>6.6666666666666666E-2</v>
      </c>
      <c r="J34" s="13">
        <f t="shared" si="9"/>
        <v>4.1333322842972559E-3</v>
      </c>
      <c r="K34" s="13">
        <f t="shared" si="10"/>
        <v>-2.2280464638046631E-17</v>
      </c>
      <c r="L34" s="13">
        <f t="shared" si="11"/>
        <v>1.0711357578222782</v>
      </c>
      <c r="M34" s="13">
        <f t="shared" si="12"/>
        <v>-1.0711357578222787</v>
      </c>
      <c r="N34" s="13">
        <f t="shared" si="13"/>
        <v>-5.7738891367075563E-15</v>
      </c>
      <c r="O34" s="13">
        <f t="shared" si="14"/>
        <v>5.7738891367075586E-15</v>
      </c>
      <c r="P34" s="13">
        <f t="shared" si="15"/>
        <v>1.0005432658591655E-13</v>
      </c>
      <c r="Q34" s="13">
        <f t="shared" si="16"/>
        <v>-1.0005432658591657E-13</v>
      </c>
      <c r="R34" s="13">
        <f t="shared" si="17"/>
        <v>-5.3933648012044569E-28</v>
      </c>
      <c r="S34" s="13">
        <f t="shared" si="18"/>
        <v>5.3933648012044578E-28</v>
      </c>
      <c r="T34" s="13">
        <f t="shared" si="19"/>
        <v>0.13282663774520262</v>
      </c>
      <c r="U34" s="13">
        <f t="shared" si="20"/>
        <v>-6.7419354818962898E-16</v>
      </c>
      <c r="V34" s="13">
        <f t="shared" si="21"/>
        <v>0.13282663774520262</v>
      </c>
      <c r="W34" s="13">
        <f t="shared" si="22"/>
        <v>-6.7268952932846862E-16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5.1509146202355388E-2</v>
      </c>
      <c r="E35" s="13">
        <f t="shared" si="4"/>
        <v>19.414027871311763</v>
      </c>
      <c r="F35" s="13">
        <f t="shared" si="5"/>
        <v>-6.25E-2</v>
      </c>
      <c r="G35" s="13">
        <f t="shared" si="6"/>
        <v>3.2193216376472118E-3</v>
      </c>
      <c r="H35" s="13">
        <f t="shared" si="7"/>
        <v>-6.3106350883477915E-18</v>
      </c>
      <c r="I35" s="13">
        <f t="shared" si="8"/>
        <v>6.25E-2</v>
      </c>
      <c r="J35" s="13">
        <f t="shared" si="9"/>
        <v>-3.2193216376472131E-3</v>
      </c>
      <c r="K35" s="13">
        <f t="shared" si="10"/>
        <v>6.3106350883477938E-18</v>
      </c>
      <c r="L35" s="13">
        <f t="shared" si="11"/>
        <v>-1.2101574203193373</v>
      </c>
      <c r="M35" s="13">
        <f t="shared" si="12"/>
        <v>1.2101574203193379</v>
      </c>
      <c r="N35" s="13">
        <f t="shared" si="13"/>
        <v>2.3721959899206999E-15</v>
      </c>
      <c r="O35" s="13">
        <f t="shared" si="14"/>
        <v>-2.372195989920701E-15</v>
      </c>
      <c r="P35" s="13">
        <f t="shared" si="15"/>
        <v>-1.5298562017385584E-14</v>
      </c>
      <c r="Q35" s="13">
        <f t="shared" si="16"/>
        <v>1.5298562017385587E-14</v>
      </c>
      <c r="R35" s="13">
        <f t="shared" si="17"/>
        <v>2.9988815388677835E-29</v>
      </c>
      <c r="S35" s="13">
        <f t="shared" si="18"/>
        <v>-2.9988815388677847E-29</v>
      </c>
      <c r="T35" s="13">
        <f t="shared" si="19"/>
        <v>-9.8556798671507406E-2</v>
      </c>
      <c r="U35" s="13">
        <f t="shared" si="20"/>
        <v>2.0368645056125983E-16</v>
      </c>
      <c r="V35" s="13">
        <f t="shared" si="21"/>
        <v>-9.8556798671507406E-2</v>
      </c>
      <c r="W35" s="13">
        <f t="shared" si="22"/>
        <v>2.0257047498125696E-16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4.2793432514087779E-2</v>
      </c>
      <c r="E36" s="13">
        <f t="shared" si="4"/>
        <v>23.368071716864396</v>
      </c>
      <c r="F36" s="13">
        <f t="shared" si="5"/>
        <v>-5.8823529411764705E-2</v>
      </c>
      <c r="G36" s="13">
        <f t="shared" si="6"/>
        <v>-2.517260736122811E-3</v>
      </c>
      <c r="H36" s="13">
        <f t="shared" si="7"/>
        <v>-3.7002758778438331E-18</v>
      </c>
      <c r="I36" s="13">
        <f t="shared" si="8"/>
        <v>5.8823529411764705E-2</v>
      </c>
      <c r="J36" s="13">
        <f t="shared" si="9"/>
        <v>2.5172607361228115E-3</v>
      </c>
      <c r="K36" s="13">
        <f t="shared" si="10"/>
        <v>3.7002758778438346E-18</v>
      </c>
      <c r="L36" s="13">
        <f t="shared" si="11"/>
        <v>1.3720751931970763</v>
      </c>
      <c r="M36" s="13">
        <f t="shared" si="12"/>
        <v>-1.3720751931970774</v>
      </c>
      <c r="N36" s="13">
        <f t="shared" si="13"/>
        <v>2.0168974421755574E-15</v>
      </c>
      <c r="O36" s="13">
        <f t="shared" si="14"/>
        <v>-2.0168974421755586E-15</v>
      </c>
      <c r="P36" s="13">
        <f t="shared" si="15"/>
        <v>2.3474915808354009E-15</v>
      </c>
      <c r="Q36" s="13">
        <f t="shared" si="16"/>
        <v>-2.3474915808354024E-15</v>
      </c>
      <c r="R36" s="13">
        <f t="shared" si="17"/>
        <v>3.4507217887114151E-30</v>
      </c>
      <c r="S36" s="13">
        <f t="shared" si="18"/>
        <v>-3.4507217887114172E-30</v>
      </c>
      <c r="T36" s="13">
        <f t="shared" si="19"/>
        <v>9.0021138301184092E-2</v>
      </c>
      <c r="U36" s="13">
        <f t="shared" si="20"/>
        <v>1.2689722225621305E-16</v>
      </c>
      <c r="V36" s="13">
        <f t="shared" si="21"/>
        <v>9.0021138301184092E-2</v>
      </c>
      <c r="W36" s="13">
        <f t="shared" si="22"/>
        <v>1.2791654708597974E-16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3.555247953719809E-2</v>
      </c>
      <c r="E37" s="13">
        <f t="shared" si="4"/>
        <v>28.127433389103377</v>
      </c>
      <c r="F37" s="13">
        <f t="shared" si="5"/>
        <v>-5.5555555555555552E-2</v>
      </c>
      <c r="G37" s="13">
        <f t="shared" si="6"/>
        <v>1.9751377520665601E-3</v>
      </c>
      <c r="H37" s="13">
        <f t="shared" si="7"/>
        <v>-4.3557065373168561E-18</v>
      </c>
      <c r="I37" s="13">
        <f t="shared" si="8"/>
        <v>5.5555555555555552E-2</v>
      </c>
      <c r="J37" s="13">
        <f t="shared" si="9"/>
        <v>-1.975137752066561E-3</v>
      </c>
      <c r="K37" s="13">
        <f t="shared" si="10"/>
        <v>4.3557065373168584E-18</v>
      </c>
      <c r="L37" s="13">
        <f t="shared" si="11"/>
        <v>-1.5606600505314536</v>
      </c>
      <c r="M37" s="13">
        <f t="shared" si="12"/>
        <v>1.5606600505314543</v>
      </c>
      <c r="N37" s="13">
        <f t="shared" si="13"/>
        <v>3.441672449183195E-15</v>
      </c>
      <c r="O37" s="13">
        <f t="shared" si="14"/>
        <v>-3.4416724491831962E-15</v>
      </c>
      <c r="P37" s="13">
        <f t="shared" si="15"/>
        <v>-3.613697806129455E-16</v>
      </c>
      <c r="Q37" s="13">
        <f t="shared" si="16"/>
        <v>3.613697806129456E-16</v>
      </c>
      <c r="R37" s="13">
        <f t="shared" si="17"/>
        <v>7.9691693106351096E-31</v>
      </c>
      <c r="S37" s="13">
        <f t="shared" si="18"/>
        <v>-7.9691693106351113E-31</v>
      </c>
      <c r="T37" s="13">
        <f t="shared" si="19"/>
        <v>-6.9169969743143128E-2</v>
      </c>
      <c r="U37" s="13">
        <f t="shared" si="20"/>
        <v>1.5816129293381942E-16</v>
      </c>
      <c r="V37" s="13">
        <f t="shared" si="21"/>
        <v>-6.9169969743143128E-2</v>
      </c>
      <c r="W37" s="13">
        <f t="shared" si="22"/>
        <v>1.5737806947137551E-16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2.9536747276040127E-2</v>
      </c>
      <c r="E38" s="13">
        <f t="shared" si="4"/>
        <v>33.856131504743878</v>
      </c>
      <c r="F38" s="13">
        <f t="shared" si="5"/>
        <v>-5.2631578947368418E-2</v>
      </c>
      <c r="G38" s="13">
        <f t="shared" si="6"/>
        <v>-1.554565646107375E-3</v>
      </c>
      <c r="H38" s="13">
        <f t="shared" si="7"/>
        <v>9.1416166643457046E-18</v>
      </c>
      <c r="I38" s="13">
        <f t="shared" si="8"/>
        <v>5.2631578947368418E-2</v>
      </c>
      <c r="J38" s="13">
        <f t="shared" si="9"/>
        <v>1.5545656461073757E-3</v>
      </c>
      <c r="K38" s="13">
        <f t="shared" si="10"/>
        <v>-9.1416166643457077E-18</v>
      </c>
      <c r="L38" s="13">
        <f t="shared" si="11"/>
        <v>1.7803470924983065</v>
      </c>
      <c r="M38" s="13">
        <f t="shared" si="12"/>
        <v>-1.7803470924983071</v>
      </c>
      <c r="N38" s="13">
        <f t="shared" si="13"/>
        <v>-1.0469323498724605E-14</v>
      </c>
      <c r="O38" s="13">
        <f t="shared" si="14"/>
        <v>1.046932349872461E-14</v>
      </c>
      <c r="P38" s="13">
        <f t="shared" si="15"/>
        <v>5.5791184988941845E-17</v>
      </c>
      <c r="Q38" s="13">
        <f t="shared" si="16"/>
        <v>-5.5791184988941858E-17</v>
      </c>
      <c r="R38" s="13">
        <f t="shared" si="17"/>
        <v>-3.2807982583147667E-31</v>
      </c>
      <c r="S38" s="13">
        <f t="shared" si="18"/>
        <v>3.280798258314768E-31</v>
      </c>
      <c r="T38" s="13">
        <f t="shared" si="19"/>
        <v>6.134421443065511E-2</v>
      </c>
      <c r="U38" s="13">
        <f t="shared" si="20"/>
        <v>-3.5038515407919027E-16</v>
      </c>
      <c r="V38" s="13">
        <f t="shared" si="21"/>
        <v>6.134421443065511E-2</v>
      </c>
      <c r="W38" s="13">
        <f t="shared" si="22"/>
        <v>-3.496905429899315E-16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2.4538919676076673E-2</v>
      </c>
      <c r="E39" s="13">
        <f t="shared" si="4"/>
        <v>40.751590257451866</v>
      </c>
      <c r="F39" s="13">
        <f t="shared" si="5"/>
        <v>-0.05</v>
      </c>
      <c r="G39" s="13">
        <f t="shared" si="6"/>
        <v>1.2269459838038337E-3</v>
      </c>
      <c r="H39" s="13">
        <f t="shared" si="7"/>
        <v>-3.006381952627207E-18</v>
      </c>
      <c r="I39" s="13">
        <f t="shared" si="8"/>
        <v>0.05</v>
      </c>
      <c r="J39" s="13">
        <f t="shared" si="9"/>
        <v>-1.2269459838038347E-3</v>
      </c>
      <c r="K39" s="13">
        <f t="shared" si="10"/>
        <v>3.0063819526272093E-18</v>
      </c>
      <c r="L39" s="13">
        <f t="shared" si="11"/>
        <v>-2.0363525668887874</v>
      </c>
      <c r="M39" s="13">
        <f t="shared" si="12"/>
        <v>2.0363525668887892</v>
      </c>
      <c r="N39" s="13">
        <f t="shared" si="13"/>
        <v>4.9896684019459999E-15</v>
      </c>
      <c r="O39" s="13">
        <f t="shared" si="14"/>
        <v>-4.9896684019460047E-15</v>
      </c>
      <c r="P39" s="13">
        <f t="shared" si="15"/>
        <v>-8.6363705175806029E-18</v>
      </c>
      <c r="Q39" s="13">
        <f t="shared" si="16"/>
        <v>8.6363705175806091E-18</v>
      </c>
      <c r="R39" s="13">
        <f t="shared" si="17"/>
        <v>2.1161671991264468E-32</v>
      </c>
      <c r="S39" s="13">
        <f t="shared" si="18"/>
        <v>-2.1161671991264484E-32</v>
      </c>
      <c r="T39" s="13">
        <f t="shared" si="19"/>
        <v>-4.8287472631163411E-2</v>
      </c>
      <c r="U39" s="13">
        <f t="shared" si="20"/>
        <v>1.2129509557856347E-16</v>
      </c>
      <c r="V39" s="13">
        <f t="shared" si="21"/>
        <v>-4.8287472631163411E-2</v>
      </c>
      <c r="W39" s="13">
        <f t="shared" si="22"/>
        <v>1.2074832822204608E-16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2.0386760032896627E-2</v>
      </c>
      <c r="E40" s="13">
        <f t="shared" si="4"/>
        <v>49.051443112410844</v>
      </c>
      <c r="F40" s="13">
        <f t="shared" si="5"/>
        <v>-4.7619047619047616E-2</v>
      </c>
      <c r="G40" s="13">
        <f t="shared" si="6"/>
        <v>-9.7079809680460127E-4</v>
      </c>
      <c r="H40" s="13">
        <f t="shared" si="7"/>
        <v>-9.5128692238158881E-19</v>
      </c>
      <c r="I40" s="13">
        <f t="shared" si="8"/>
        <v>4.7619047619047616E-2</v>
      </c>
      <c r="J40" s="13">
        <f t="shared" si="9"/>
        <v>9.707980968046017E-4</v>
      </c>
      <c r="K40" s="13">
        <f t="shared" si="10"/>
        <v>9.512869223815892E-19</v>
      </c>
      <c r="L40" s="13">
        <f t="shared" si="11"/>
        <v>2.3348122072560917</v>
      </c>
      <c r="M40" s="13">
        <f t="shared" si="12"/>
        <v>-2.3348122072560931</v>
      </c>
      <c r="N40" s="13">
        <f t="shared" si="13"/>
        <v>2.2878869728837776E-15</v>
      </c>
      <c r="O40" s="13">
        <f t="shared" si="14"/>
        <v>-2.2878869728837788E-15</v>
      </c>
      <c r="P40" s="13">
        <f t="shared" si="15"/>
        <v>1.3401321826523703E-18</v>
      </c>
      <c r="Q40" s="13">
        <f t="shared" si="16"/>
        <v>-1.3401321826523707E-18</v>
      </c>
      <c r="R40" s="13">
        <f t="shared" si="17"/>
        <v>1.3131981035151243E-33</v>
      </c>
      <c r="S40" s="13">
        <f t="shared" si="18"/>
        <v>-1.3131981035151247E-33</v>
      </c>
      <c r="T40" s="13">
        <f t="shared" si="19"/>
        <v>4.1964506044944665E-2</v>
      </c>
      <c r="U40" s="13">
        <f t="shared" si="20"/>
        <v>4.0299523477275645E-17</v>
      </c>
      <c r="V40" s="13">
        <f t="shared" si="21"/>
        <v>4.1964506044944665E-2</v>
      </c>
      <c r="W40" s="13">
        <f t="shared" si="22"/>
        <v>4.0774694795787436E-17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1.6937175316813352E-2</v>
      </c>
      <c r="E41" s="13">
        <f t="shared" si="4"/>
        <v>59.041722205432379</v>
      </c>
      <c r="F41" s="13">
        <f t="shared" si="5"/>
        <v>-4.5454545454545456E-2</v>
      </c>
      <c r="G41" s="13">
        <f t="shared" si="6"/>
        <v>7.6987160530969775E-4</v>
      </c>
      <c r="H41" s="13">
        <f t="shared" si="7"/>
        <v>-7.545322183198756E-18</v>
      </c>
      <c r="I41" s="13">
        <f t="shared" si="8"/>
        <v>4.5454545454545456E-2</v>
      </c>
      <c r="J41" s="13">
        <f t="shared" si="9"/>
        <v>-7.698716053096984E-4</v>
      </c>
      <c r="K41" s="13">
        <f t="shared" si="10"/>
        <v>7.5453221831987637E-18</v>
      </c>
      <c r="L41" s="13">
        <f t="shared" si="11"/>
        <v>-2.6829447740961596</v>
      </c>
      <c r="M41" s="13">
        <f t="shared" si="12"/>
        <v>2.6829447740961618</v>
      </c>
      <c r="N41" s="13">
        <f t="shared" si="13"/>
        <v>2.6294881614891443E-14</v>
      </c>
      <c r="O41" s="13">
        <f t="shared" si="14"/>
        <v>-2.6294881614891462E-14</v>
      </c>
      <c r="P41" s="13">
        <f t="shared" si="15"/>
        <v>-2.084129986354403E-19</v>
      </c>
      <c r="Q41" s="13">
        <f t="shared" si="16"/>
        <v>2.084129986354405E-19</v>
      </c>
      <c r="R41" s="13">
        <f t="shared" si="17"/>
        <v>2.0426045213582985E-33</v>
      </c>
      <c r="S41" s="13">
        <f t="shared" si="18"/>
        <v>-2.0426045213583002E-33</v>
      </c>
      <c r="T41" s="13">
        <f t="shared" si="19"/>
        <v>-3.3588556950231163E-2</v>
      </c>
      <c r="U41" s="13">
        <f t="shared" si="20"/>
        <v>3.3486484710986376E-16</v>
      </c>
      <c r="V41" s="13">
        <f t="shared" si="21"/>
        <v>-3.3588556950231163E-2</v>
      </c>
      <c r="W41" s="13">
        <f t="shared" si="22"/>
        <v>3.3448451810334916E-16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1.4071284855934616E-2</v>
      </c>
      <c r="E42" s="13">
        <f t="shared" si="4"/>
        <v>71.066715672254077</v>
      </c>
      <c r="F42" s="13">
        <f t="shared" si="5"/>
        <v>-4.3478260869565216E-2</v>
      </c>
      <c r="G42" s="13">
        <f t="shared" si="6"/>
        <v>-6.1179499373628763E-4</v>
      </c>
      <c r="H42" s="13">
        <f t="shared" si="7"/>
        <v>3.8974737328513114E-18</v>
      </c>
      <c r="I42" s="13">
        <f t="shared" si="8"/>
        <v>4.3478260869565216E-2</v>
      </c>
      <c r="J42" s="13">
        <f t="shared" si="9"/>
        <v>6.1179499373628763E-4</v>
      </c>
      <c r="K42" s="13">
        <f t="shared" si="10"/>
        <v>-3.8974737328513114E-18</v>
      </c>
      <c r="L42" s="13">
        <f t="shared" si="11"/>
        <v>3.089245408147745</v>
      </c>
      <c r="M42" s="13">
        <f t="shared" si="12"/>
        <v>-3.089245408147745</v>
      </c>
      <c r="N42" s="13">
        <f t="shared" si="13"/>
        <v>-1.9680208167537372E-14</v>
      </c>
      <c r="O42" s="13">
        <f t="shared" si="14"/>
        <v>1.9680208167537372E-14</v>
      </c>
      <c r="P42" s="13">
        <f t="shared" si="15"/>
        <v>3.2477520566667083E-20</v>
      </c>
      <c r="Q42" s="13">
        <f t="shared" si="16"/>
        <v>-3.2477520566667083E-20</v>
      </c>
      <c r="R42" s="13">
        <f t="shared" si="17"/>
        <v>-2.0689983509620745E-34</v>
      </c>
      <c r="S42" s="13">
        <f t="shared" si="18"/>
        <v>2.0689983509620745E-34</v>
      </c>
      <c r="T42" s="13">
        <f t="shared" si="19"/>
        <v>2.8785337757815926E-2</v>
      </c>
      <c r="U42" s="13">
        <f t="shared" si="20"/>
        <v>-1.8083401405707051E-16</v>
      </c>
      <c r="V42" s="13">
        <f t="shared" si="21"/>
        <v>2.8785337757815926E-2</v>
      </c>
      <c r="W42" s="13">
        <f t="shared" si="22"/>
        <v>-1.8050807272747307E-16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1.169032343311115E-2</v>
      </c>
      <c r="E43" s="13">
        <f t="shared" si="4"/>
        <v>85.540832614403513</v>
      </c>
      <c r="F43" s="13">
        <f t="shared" si="5"/>
        <v>-4.1666666666666664E-2</v>
      </c>
      <c r="G43" s="13">
        <f t="shared" si="6"/>
        <v>4.8709680971296461E-4</v>
      </c>
      <c r="H43" s="13">
        <f t="shared" si="7"/>
        <v>-1.4322381691458161E-18</v>
      </c>
      <c r="I43" s="13">
        <f t="shared" si="8"/>
        <v>4.1666666666666664E-2</v>
      </c>
      <c r="J43" s="13">
        <f t="shared" si="9"/>
        <v>-4.8709680971296461E-4</v>
      </c>
      <c r="K43" s="13">
        <f t="shared" si="10"/>
        <v>1.4322381691458161E-18</v>
      </c>
      <c r="L43" s="13">
        <f t="shared" si="11"/>
        <v>-3.5637142621237667</v>
      </c>
      <c r="M43" s="13">
        <f t="shared" si="12"/>
        <v>3.5637142621237667</v>
      </c>
      <c r="N43" s="13">
        <f t="shared" si="13"/>
        <v>1.047858965274419E-14</v>
      </c>
      <c r="O43" s="13">
        <f t="shared" si="14"/>
        <v>-1.047858965274419E-14</v>
      </c>
      <c r="P43" s="13">
        <f t="shared" si="15"/>
        <v>-5.070499210074668E-21</v>
      </c>
      <c r="Q43" s="13">
        <f t="shared" si="16"/>
        <v>5.0704992100746687E-21</v>
      </c>
      <c r="R43" s="13">
        <f t="shared" si="17"/>
        <v>1.4909074254812059E-35</v>
      </c>
      <c r="S43" s="13">
        <f t="shared" si="18"/>
        <v>-1.4909074254812062E-35</v>
      </c>
      <c r="T43" s="13">
        <f t="shared" si="19"/>
        <v>-2.3307122785879299E-2</v>
      </c>
      <c r="U43" s="13">
        <f t="shared" si="20"/>
        <v>6.9341874062008235E-17</v>
      </c>
      <c r="V43" s="13">
        <f t="shared" si="21"/>
        <v>-2.3307122785879299E-2</v>
      </c>
      <c r="W43" s="13">
        <f t="shared" si="22"/>
        <v>6.9077963502617376E-17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9.7122376080041577E-3</v>
      </c>
      <c r="E44" s="13">
        <f t="shared" si="4"/>
        <v>102.96288459580816</v>
      </c>
      <c r="F44" s="13">
        <f t="shared" si="5"/>
        <v>-0.04</v>
      </c>
      <c r="G44" s="13">
        <f t="shared" si="6"/>
        <v>-3.884895043201663E-4</v>
      </c>
      <c r="H44" s="13">
        <f t="shared" si="7"/>
        <v>-1.9029868615351261E-19</v>
      </c>
      <c r="I44" s="13">
        <f t="shared" si="8"/>
        <v>0.04</v>
      </c>
      <c r="J44" s="13">
        <f t="shared" si="9"/>
        <v>3.8848950432016668E-4</v>
      </c>
      <c r="K44" s="13">
        <f t="shared" si="10"/>
        <v>1.902986861535128E-19</v>
      </c>
      <c r="L44" s="13">
        <f t="shared" si="11"/>
        <v>4.1181268943280029</v>
      </c>
      <c r="M44" s="13">
        <f t="shared" si="12"/>
        <v>-4.1181268943280065</v>
      </c>
      <c r="N44" s="13">
        <f t="shared" si="13"/>
        <v>2.0172337442563546E-15</v>
      </c>
      <c r="O44" s="13">
        <f t="shared" si="14"/>
        <v>-2.0172337442563558E-15</v>
      </c>
      <c r="P44" s="13">
        <f t="shared" si="15"/>
        <v>7.9298497120171642E-22</v>
      </c>
      <c r="Q44" s="13">
        <f t="shared" si="16"/>
        <v>-7.9298497120171699E-22</v>
      </c>
      <c r="R44" s="13">
        <f t="shared" si="17"/>
        <v>3.8843777368771077E-37</v>
      </c>
      <c r="S44" s="13">
        <f t="shared" si="18"/>
        <v>-3.8843777368771094E-37</v>
      </c>
      <c r="T44" s="13">
        <f t="shared" si="19"/>
        <v>1.9782720193498592E-2</v>
      </c>
      <c r="U44" s="13">
        <f t="shared" si="20"/>
        <v>9.5972075775727206E-18</v>
      </c>
      <c r="V44" s="13">
        <f t="shared" si="21"/>
        <v>1.9782720193498592E-2</v>
      </c>
      <c r="W44" s="13">
        <f t="shared" si="22"/>
        <v>9.8212107203245214E-18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8.0688579656539913E-3</v>
      </c>
      <c r="E45" s="13">
        <f t="shared" si="4"/>
        <v>123.93327584357209</v>
      </c>
      <c r="F45" s="13">
        <f t="shared" si="5"/>
        <v>-3.8461538461538464E-2</v>
      </c>
      <c r="G45" s="13">
        <f t="shared" si="6"/>
        <v>3.10340690986692E-4</v>
      </c>
      <c r="H45" s="13">
        <f t="shared" si="7"/>
        <v>1.2165483489638301E-18</v>
      </c>
      <c r="I45" s="13">
        <f t="shared" si="8"/>
        <v>3.8461538461538464E-2</v>
      </c>
      <c r="J45" s="13">
        <f t="shared" si="9"/>
        <v>-3.1034069098669222E-4</v>
      </c>
      <c r="K45" s="13">
        <f t="shared" si="10"/>
        <v>-1.216548348963831E-18</v>
      </c>
      <c r="L45" s="13">
        <f t="shared" si="11"/>
        <v>-4.7663541148310129</v>
      </c>
      <c r="M45" s="13">
        <f t="shared" si="12"/>
        <v>4.7663541148310182</v>
      </c>
      <c r="N45" s="13">
        <f t="shared" si="13"/>
        <v>-1.8684305337269734E-14</v>
      </c>
      <c r="O45" s="13">
        <f t="shared" si="14"/>
        <v>1.8684305337269753E-14</v>
      </c>
      <c r="P45" s="13">
        <f t="shared" si="15"/>
        <v>-1.2421353584105133E-22</v>
      </c>
      <c r="Q45" s="13">
        <f t="shared" si="16"/>
        <v>1.2421353584105144E-22</v>
      </c>
      <c r="R45" s="13">
        <f t="shared" si="17"/>
        <v>-4.869221998119173E-37</v>
      </c>
      <c r="S45" s="13">
        <f t="shared" si="18"/>
        <v>4.8692219981191772E-37</v>
      </c>
      <c r="T45" s="13">
        <f t="shared" si="19"/>
        <v>-1.6145915889714611E-2</v>
      </c>
      <c r="U45" s="13">
        <f t="shared" si="20"/>
        <v>-6.3807512074415298E-17</v>
      </c>
      <c r="V45" s="13">
        <f t="shared" si="21"/>
        <v>-1.6145915889714611E-2</v>
      </c>
      <c r="W45" s="13">
        <f t="shared" si="22"/>
        <v>-6.3990335056620289E-17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6.703549840691869E-3</v>
      </c>
      <c r="E46" s="13">
        <f t="shared" si="4"/>
        <v>149.17469456701923</v>
      </c>
      <c r="F46" s="13">
        <f t="shared" si="5"/>
        <v>-3.7037037037037035E-2</v>
      </c>
      <c r="G46" s="13">
        <f t="shared" si="6"/>
        <v>-2.4827962372932845E-4</v>
      </c>
      <c r="H46" s="13">
        <f t="shared" si="7"/>
        <v>1.7033507883632837E-18</v>
      </c>
      <c r="I46" s="13">
        <f t="shared" si="8"/>
        <v>3.7037037037037035E-2</v>
      </c>
      <c r="J46" s="13">
        <f t="shared" si="9"/>
        <v>2.4827962372932872E-4</v>
      </c>
      <c r="K46" s="13">
        <f t="shared" si="10"/>
        <v>-1.7033507883632852E-18</v>
      </c>
      <c r="L46" s="13">
        <f t="shared" si="11"/>
        <v>5.5247404080436437</v>
      </c>
      <c r="M46" s="13">
        <f t="shared" si="12"/>
        <v>-5.5247404080436482</v>
      </c>
      <c r="N46" s="13">
        <f t="shared" si="13"/>
        <v>-3.7903114191130423E-14</v>
      </c>
      <c r="O46" s="13">
        <f t="shared" si="14"/>
        <v>3.7903114191130454E-14</v>
      </c>
      <c r="P46" s="13">
        <f t="shared" si="15"/>
        <v>1.9485514779182201E-23</v>
      </c>
      <c r="Q46" s="13">
        <f t="shared" si="16"/>
        <v>-1.9485514779182219E-23</v>
      </c>
      <c r="R46" s="13">
        <f t="shared" si="17"/>
        <v>-1.3368260537146818E-37</v>
      </c>
      <c r="S46" s="13">
        <f t="shared" si="18"/>
        <v>1.3368260537146831E-37</v>
      </c>
      <c r="T46" s="13">
        <f t="shared" si="19"/>
        <v>1.3613679826091882E-2</v>
      </c>
      <c r="U46" s="13">
        <f t="shared" si="20"/>
        <v>-9.2776278899633669E-17</v>
      </c>
      <c r="V46" s="13">
        <f t="shared" si="21"/>
        <v>1.3613679826091882E-2</v>
      </c>
      <c r="W46" s="13">
        <f t="shared" si="22"/>
        <v>-9.2622128861841421E-17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5.5692615557148108E-3</v>
      </c>
      <c r="E47" s="13">
        <f t="shared" si="4"/>
        <v>179.55701846573638</v>
      </c>
      <c r="F47" s="13">
        <f t="shared" si="5"/>
        <v>-3.5714285714285712E-2</v>
      </c>
      <c r="G47" s="13">
        <f t="shared" si="6"/>
        <v>1.9890219841838609E-4</v>
      </c>
      <c r="H47" s="13">
        <f t="shared" si="7"/>
        <v>-6.8231721899659775E-19</v>
      </c>
      <c r="I47" s="13">
        <f t="shared" si="8"/>
        <v>3.5714285714285712E-2</v>
      </c>
      <c r="J47" s="13">
        <f t="shared" si="9"/>
        <v>-1.9890219841838628E-4</v>
      </c>
      <c r="K47" s="13">
        <f t="shared" si="10"/>
        <v>6.8231721899659842E-19</v>
      </c>
      <c r="L47" s="13">
        <f t="shared" si="11"/>
        <v>-6.4125517572921611</v>
      </c>
      <c r="M47" s="13">
        <f t="shared" si="12"/>
        <v>6.4125517572921664</v>
      </c>
      <c r="N47" s="13">
        <f t="shared" si="13"/>
        <v>2.1997718056910532E-14</v>
      </c>
      <c r="O47" s="13">
        <f t="shared" si="14"/>
        <v>-2.1997718056910548E-14</v>
      </c>
      <c r="P47" s="13">
        <f t="shared" si="15"/>
        <v>-3.0608939164249428E-24</v>
      </c>
      <c r="Q47" s="13">
        <f t="shared" si="16"/>
        <v>3.0608939164249454E-24</v>
      </c>
      <c r="R47" s="13">
        <f t="shared" si="17"/>
        <v>1.0500138466572197E-38</v>
      </c>
      <c r="S47" s="13">
        <f t="shared" si="18"/>
        <v>-1.0500138466572205E-38</v>
      </c>
      <c r="T47" s="13">
        <f t="shared" si="19"/>
        <v>-1.1172265414322652E-2</v>
      </c>
      <c r="U47" s="13">
        <f t="shared" si="20"/>
        <v>3.8540154589830395E-17</v>
      </c>
      <c r="V47" s="13">
        <f t="shared" si="21"/>
        <v>-1.1172265414322652E-2</v>
      </c>
      <c r="W47" s="13">
        <f t="shared" si="22"/>
        <v>3.8413649107268498E-17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4.6269029116014961E-3</v>
      </c>
      <c r="E48" s="13">
        <f t="shared" si="4"/>
        <v>216.12729272805791</v>
      </c>
      <c r="F48" s="13">
        <f t="shared" si="5"/>
        <v>-3.4482758620689655E-2</v>
      </c>
      <c r="G48" s="13">
        <f t="shared" si="6"/>
        <v>-1.5954837626212055E-4</v>
      </c>
      <c r="H48" s="13">
        <f t="shared" si="7"/>
        <v>3.4596539231985158E-23</v>
      </c>
      <c r="I48" s="13">
        <f t="shared" si="8"/>
        <v>3.4482758620689655E-2</v>
      </c>
      <c r="J48" s="13">
        <f t="shared" si="9"/>
        <v>1.5954837626212055E-4</v>
      </c>
      <c r="K48" s="13">
        <f t="shared" si="10"/>
        <v>-3.4596539231985158E-23</v>
      </c>
      <c r="L48" s="13">
        <f t="shared" si="11"/>
        <v>7.4525057181084939</v>
      </c>
      <c r="M48" s="13">
        <f t="shared" si="12"/>
        <v>-7.4525057181084939</v>
      </c>
      <c r="N48" s="13">
        <f t="shared" si="13"/>
        <v>-1.6160045780067747E-18</v>
      </c>
      <c r="O48" s="13">
        <f t="shared" si="14"/>
        <v>1.6160045780067747E-18</v>
      </c>
      <c r="P48" s="13">
        <f t="shared" si="15"/>
        <v>4.8143437957268543E-25</v>
      </c>
      <c r="Q48" s="13">
        <f t="shared" si="16"/>
        <v>-4.8143437957268534E-25</v>
      </c>
      <c r="R48" s="13">
        <f t="shared" si="17"/>
        <v>-1.043944400483833E-43</v>
      </c>
      <c r="S48" s="13">
        <f t="shared" si="18"/>
        <v>1.0439444004838328E-43</v>
      </c>
      <c r="T48" s="13">
        <f t="shared" si="19"/>
        <v>9.3770078644510087E-3</v>
      </c>
      <c r="U48" s="13">
        <f t="shared" si="20"/>
        <v>-2.0239498402017241E-21</v>
      </c>
      <c r="V48" s="13">
        <f t="shared" si="21"/>
        <v>9.3770078644510087E-3</v>
      </c>
      <c r="W48" s="13">
        <f t="shared" si="22"/>
        <v>1.0415352275710491E-19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3.8439980487931405E-3</v>
      </c>
      <c r="E49" s="13">
        <f t="shared" si="4"/>
        <v>260.14581363119044</v>
      </c>
      <c r="F49" s="13">
        <f t="shared" si="5"/>
        <v>-3.3333333333333333E-2</v>
      </c>
      <c r="G49" s="13">
        <f t="shared" si="6"/>
        <v>1.2813326829310469E-4</v>
      </c>
      <c r="H49" s="13">
        <f t="shared" si="7"/>
        <v>-1.3813884569637217E-18</v>
      </c>
      <c r="I49" s="13">
        <f t="shared" si="8"/>
        <v>3.3333333333333333E-2</v>
      </c>
      <c r="J49" s="13">
        <f t="shared" si="9"/>
        <v>-1.281332682931048E-4</v>
      </c>
      <c r="K49" s="13">
        <f t="shared" si="10"/>
        <v>1.3813884569637228E-18</v>
      </c>
      <c r="L49" s="13">
        <f t="shared" si="11"/>
        <v>-8.6713989877713811</v>
      </c>
      <c r="M49" s="13">
        <f t="shared" si="12"/>
        <v>8.67139898777139</v>
      </c>
      <c r="N49" s="13">
        <f t="shared" si="13"/>
        <v>9.3485248811677235E-14</v>
      </c>
      <c r="O49" s="13">
        <f t="shared" si="14"/>
        <v>-9.3485248811677336E-14</v>
      </c>
      <c r="P49" s="13">
        <f t="shared" si="15"/>
        <v>-7.5812590986803716E-26</v>
      </c>
      <c r="Q49" s="13">
        <f t="shared" si="16"/>
        <v>7.5812590986803785E-26</v>
      </c>
      <c r="R49" s="13">
        <f t="shared" si="17"/>
        <v>8.173258941785554E-40</v>
      </c>
      <c r="S49" s="13">
        <f t="shared" si="18"/>
        <v>-8.1732589417855622E-40</v>
      </c>
      <c r="T49" s="13">
        <f t="shared" si="19"/>
        <v>-7.7246641109324317E-3</v>
      </c>
      <c r="U49" s="13">
        <f t="shared" si="20"/>
        <v>8.3599978757913294E-17</v>
      </c>
      <c r="V49" s="13">
        <f t="shared" si="21"/>
        <v>-7.7246641109324317E-3</v>
      </c>
      <c r="W49" s="13">
        <f t="shared" si="22"/>
        <v>8.3512511057787832E-17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3.1935662540217426E-3</v>
      </c>
      <c r="E50" s="13">
        <f t="shared" si="4"/>
        <v>313.12956126733667</v>
      </c>
      <c r="F50" s="13">
        <f t="shared" si="5"/>
        <v>-3.2258064516129031E-2</v>
      </c>
      <c r="G50" s="13">
        <f t="shared" si="6"/>
        <v>-1.0301826625876587E-4</v>
      </c>
      <c r="H50" s="13">
        <f t="shared" si="7"/>
        <v>7.5725367988013433E-19</v>
      </c>
      <c r="I50" s="13">
        <f t="shared" si="8"/>
        <v>3.2258064516129031E-2</v>
      </c>
      <c r="J50" s="13">
        <f t="shared" si="9"/>
        <v>1.0301826625876597E-4</v>
      </c>
      <c r="K50" s="13">
        <f t="shared" si="10"/>
        <v>-7.5725367988013501E-19</v>
      </c>
      <c r="L50" s="13">
        <f t="shared" si="11"/>
        <v>10.100850571002654</v>
      </c>
      <c r="M50" s="13">
        <f t="shared" si="12"/>
        <v>-10.100850571002663</v>
      </c>
      <c r="N50" s="13">
        <f t="shared" si="13"/>
        <v>-7.4248058549133922E-14</v>
      </c>
      <c r="O50" s="13">
        <f t="shared" si="14"/>
        <v>7.4248058549133985E-14</v>
      </c>
      <c r="P50" s="13">
        <f t="shared" si="15"/>
        <v>1.1951640023746254E-26</v>
      </c>
      <c r="Q50" s="13">
        <f t="shared" si="16"/>
        <v>-1.1951640023746263E-26</v>
      </c>
      <c r="R50" s="13">
        <f t="shared" si="17"/>
        <v>-8.7852608253484776E-41</v>
      </c>
      <c r="S50" s="13">
        <f t="shared" si="18"/>
        <v>8.7852608253484837E-41</v>
      </c>
      <c r="T50" s="13">
        <f t="shared" si="19"/>
        <v>6.4629345588344544E-3</v>
      </c>
      <c r="U50" s="13">
        <f t="shared" si="20"/>
        <v>-4.7355690772065915E-17</v>
      </c>
      <c r="V50" s="13">
        <f t="shared" si="21"/>
        <v>6.4629345588344544E-3</v>
      </c>
      <c r="W50" s="13">
        <f t="shared" si="22"/>
        <v>-4.7282509852636345E-17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2.6531921424956225E-3</v>
      </c>
      <c r="E51" s="13">
        <f t="shared" si="4"/>
        <v>376.90447818806996</v>
      </c>
      <c r="F51" s="13">
        <f t="shared" si="5"/>
        <v>-3.125E-2</v>
      </c>
      <c r="G51" s="13">
        <f t="shared" si="6"/>
        <v>8.2912254452988202E-5</v>
      </c>
      <c r="H51" s="13">
        <f t="shared" si="7"/>
        <v>-3.2505542539542033E-19</v>
      </c>
      <c r="I51" s="13">
        <f t="shared" si="8"/>
        <v>3.125E-2</v>
      </c>
      <c r="J51" s="13">
        <f t="shared" si="9"/>
        <v>-8.2912254452988284E-5</v>
      </c>
      <c r="K51" s="13">
        <f t="shared" si="10"/>
        <v>3.2505542539542062E-19</v>
      </c>
      <c r="L51" s="13">
        <f t="shared" si="11"/>
        <v>-11.778182031122723</v>
      </c>
      <c r="M51" s="13">
        <f t="shared" si="12"/>
        <v>11.778182031122734</v>
      </c>
      <c r="N51" s="13">
        <f t="shared" si="13"/>
        <v>4.6176068854599915E-14</v>
      </c>
      <c r="O51" s="13">
        <f t="shared" si="14"/>
        <v>-4.617606885459996E-14</v>
      </c>
      <c r="P51" s="13">
        <f t="shared" si="15"/>
        <v>-1.8861021377240597E-27</v>
      </c>
      <c r="Q51" s="13">
        <f t="shared" si="16"/>
        <v>1.8861021377240611E-27</v>
      </c>
      <c r="R51" s="13">
        <f t="shared" si="17"/>
        <v>7.3944163834639257E-42</v>
      </c>
      <c r="S51" s="13">
        <f t="shared" si="18"/>
        <v>-7.3944163834639308E-42</v>
      </c>
      <c r="T51" s="13">
        <f t="shared" si="19"/>
        <v>-5.338066676352146E-3</v>
      </c>
      <c r="U51" s="13">
        <f t="shared" si="20"/>
        <v>2.0983430322797531E-17</v>
      </c>
      <c r="V51" s="13">
        <f t="shared" si="21"/>
        <v>-5.338066676352146E-3</v>
      </c>
      <c r="W51" s="13">
        <f t="shared" si="22"/>
        <v>2.0922986475842928E-17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2.2042531718687764E-3</v>
      </c>
      <c r="E52" s="13">
        <f t="shared" ref="E52:E69" si="26">EXP($A52*Leiter_u1)</f>
        <v>453.66839561001757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-6.6795550662690183E-5</v>
      </c>
      <c r="H52" s="13">
        <f t="shared" ref="H52:H69" si="29">Strom_1/$A52*SIN($A52*Leiter_v1)/EXP($A52*Leiter_u1)</f>
        <v>3.2748270251894304E-20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6.6795550662690251E-5</v>
      </c>
      <c r="K52" s="13">
        <f t="shared" ref="K52:K69" si="32">Strom_2/$A52*SIN($A52*Leiter_v2)/EXP(-$A52*Leiter_u2)</f>
        <v>-3.2748270251894334E-20</v>
      </c>
      <c r="L52" s="13">
        <f t="shared" ref="L52:L69" si="33">F52+G52+I52+J52*EXP(-2*$A52*Leiter_u2)</f>
        <v>13.747460344146827</v>
      </c>
      <c r="M52" s="13">
        <f t="shared" ref="M52:M69" si="34">F52+G52*EXP(2*$A52*Leiter_u1)+I52+J52</f>
        <v>-13.747460344146837</v>
      </c>
      <c r="N52" s="13">
        <f t="shared" ref="N52:N69" si="35">H52+K52*EXP(-2*$A52*Leiter_u2)</f>
        <v>-6.7400529250938608E-15</v>
      </c>
      <c r="O52" s="13">
        <f t="shared" ref="O52:O69" si="36">H52*EXP(2*$A52*Leiter_u1)+K52</f>
        <v>6.7400529250938664E-15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2.9793862454833617E-28</v>
      </c>
      <c r="Q52" s="13">
        <f t="shared" ref="Q52:Q69" si="38">(M52+P52)*((Perm_mü1-1)/(Perm_mü1+1)*EXP(-2*$A52*Körper_u1))</f>
        <v>-2.979386245483364E-28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-1.4607222334999794E-43</v>
      </c>
      <c r="S52" s="13">
        <f t="shared" ref="S52:S69" si="40">(O52+R52)*((Perm_mü1-1)/(Perm_mü1+1)*EXP(-2*$A52*Körper_u1))</f>
        <v>1.4607222334999804E-43</v>
      </c>
      <c r="T52" s="13">
        <f t="shared" ref="T52:T69" si="41">Strom_1/Metric_h*$A52*((-(I52+J52+P52)*$B52-(K52+R52)*$C52)*$D52+((Q52*$B52+S52*$C52)*$E52))</f>
        <v>4.4564270899592247E-3</v>
      </c>
      <c r="U52" s="13">
        <f t="shared" ref="U52:U69" si="42">Strom_1/Metric_h*$A52*((-(I52+J52+P52)*$C52+(K52+R52)*$B52)*$D52+((-Q52*$C52+S52*$B52)*$E52))</f>
        <v>-2.1800748022592848E-18</v>
      </c>
      <c r="V52" s="13">
        <f t="shared" ref="V52:V69" si="43">KoorK_xu*T52-KoorK_xv*U52</f>
        <v>4.4564270899592247E-3</v>
      </c>
      <c r="W52" s="13">
        <f t="shared" ref="W52:W69" si="44">KoorK_yu*T52+KoorK_yv*U52</f>
        <v>-2.1296139119554731E-18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1.8312778663377852E-3</v>
      </c>
      <c r="E53" s="13">
        <f t="shared" si="26"/>
        <v>546.06677576451784</v>
      </c>
      <c r="F53" s="13">
        <f t="shared" si="27"/>
        <v>-2.9411764705882353E-2</v>
      </c>
      <c r="G53" s="13">
        <f t="shared" si="28"/>
        <v>5.3861113715817211E-5</v>
      </c>
      <c r="H53" s="13">
        <f t="shared" si="29"/>
        <v>1.5834750606201696E-19</v>
      </c>
      <c r="I53" s="13">
        <f t="shared" si="30"/>
        <v>2.9411764705882353E-2</v>
      </c>
      <c r="J53" s="13">
        <f t="shared" si="31"/>
        <v>-5.3861113715817265E-5</v>
      </c>
      <c r="K53" s="13">
        <f t="shared" si="32"/>
        <v>-1.5834750606201713E-19</v>
      </c>
      <c r="L53" s="13">
        <f t="shared" si="33"/>
        <v>-16.060733661372087</v>
      </c>
      <c r="M53" s="13">
        <f t="shared" si="34"/>
        <v>16.060733661372101</v>
      </c>
      <c r="N53" s="13">
        <f t="shared" si="35"/>
        <v>-4.7217314038898356E-14</v>
      </c>
      <c r="O53" s="13">
        <f t="shared" si="36"/>
        <v>4.7217314038898388E-14</v>
      </c>
      <c r="P53" s="13">
        <f t="shared" si="37"/>
        <v>-4.7107179353993222E-29</v>
      </c>
      <c r="Q53" s="13">
        <f t="shared" si="38"/>
        <v>4.7107179353993261E-29</v>
      </c>
      <c r="R53" s="13">
        <f t="shared" si="39"/>
        <v>-1.3849146171907719E-43</v>
      </c>
      <c r="S53" s="13">
        <f t="shared" si="40"/>
        <v>1.3849146171907729E-43</v>
      </c>
      <c r="T53" s="13">
        <f t="shared" si="41"/>
        <v>-3.6874597885823927E-3</v>
      </c>
      <c r="U53" s="13">
        <f t="shared" si="42"/>
        <v>-1.0860735433692904E-17</v>
      </c>
      <c r="V53" s="13">
        <f t="shared" si="43"/>
        <v>-3.6874597885823927E-3</v>
      </c>
      <c r="W53" s="13">
        <f t="shared" si="44"/>
        <v>-1.0902489175005223E-17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1.5214126337835725E-3</v>
      </c>
      <c r="E54" s="13">
        <f t="shared" si="26"/>
        <v>657.28388064789419</v>
      </c>
      <c r="F54" s="13">
        <f t="shared" si="27"/>
        <v>-2.8571428571428571E-2</v>
      </c>
      <c r="G54" s="13">
        <f t="shared" si="28"/>
        <v>-4.3468932393816355E-5</v>
      </c>
      <c r="H54" s="13">
        <f t="shared" si="29"/>
        <v>3.4082830447420536E-19</v>
      </c>
      <c r="I54" s="13">
        <f t="shared" si="30"/>
        <v>2.8571428571428571E-2</v>
      </c>
      <c r="J54" s="13">
        <f t="shared" si="31"/>
        <v>4.346893239381643E-5</v>
      </c>
      <c r="K54" s="13">
        <f t="shared" si="32"/>
        <v>-3.4082830447420594E-19</v>
      </c>
      <c r="L54" s="13">
        <f t="shared" si="33"/>
        <v>18.779495978150262</v>
      </c>
      <c r="M54" s="13">
        <f t="shared" si="34"/>
        <v>-18.779495978150297</v>
      </c>
      <c r="N54" s="13">
        <f t="shared" si="35"/>
        <v>-1.4724501892813045E-13</v>
      </c>
      <c r="O54" s="13">
        <f t="shared" si="36"/>
        <v>1.4724501892813073E-13</v>
      </c>
      <c r="P54" s="13">
        <f t="shared" si="37"/>
        <v>7.4545776041547379E-30</v>
      </c>
      <c r="Q54" s="13">
        <f t="shared" si="38"/>
        <v>-7.4545776041547519E-30</v>
      </c>
      <c r="R54" s="13">
        <f t="shared" si="39"/>
        <v>-5.8449354642003436E-44</v>
      </c>
      <c r="S54" s="13">
        <f t="shared" si="40"/>
        <v>5.8449354642003535E-44</v>
      </c>
      <c r="T54" s="13">
        <f t="shared" si="41"/>
        <v>3.0738052426945708E-3</v>
      </c>
      <c r="U54" s="13">
        <f t="shared" si="42"/>
        <v>-2.4064275342381392E-17</v>
      </c>
      <c r="V54" s="13">
        <f t="shared" si="43"/>
        <v>3.0738052426945708E-3</v>
      </c>
      <c r="W54" s="13">
        <f t="shared" si="44"/>
        <v>-2.402947011702129E-17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1.2639788012428887E-3</v>
      </c>
      <c r="E55" s="13">
        <f t="shared" si="26"/>
        <v>791.15250905844744</v>
      </c>
      <c r="F55" s="13">
        <f t="shared" si="27"/>
        <v>-2.7777777777777776E-2</v>
      </c>
      <c r="G55" s="13">
        <f t="shared" si="28"/>
        <v>3.5110522256746903E-5</v>
      </c>
      <c r="H55" s="13">
        <f t="shared" si="29"/>
        <v>-1.5485616753799748E-19</v>
      </c>
      <c r="I55" s="13">
        <f t="shared" si="30"/>
        <v>2.7777777777777776E-2</v>
      </c>
      <c r="J55" s="13">
        <f t="shared" si="31"/>
        <v>-3.5110522256746937E-5</v>
      </c>
      <c r="K55" s="13">
        <f t="shared" si="32"/>
        <v>1.548561675379976E-19</v>
      </c>
      <c r="L55" s="13">
        <f t="shared" si="33"/>
        <v>-21.976423474434593</v>
      </c>
      <c r="M55" s="13">
        <f t="shared" si="34"/>
        <v>21.976423474434611</v>
      </c>
      <c r="N55" s="13">
        <f t="shared" si="35"/>
        <v>9.6927772550835854E-14</v>
      </c>
      <c r="O55" s="13">
        <f t="shared" si="36"/>
        <v>-9.6927772550835942E-14</v>
      </c>
      <c r="P55" s="13">
        <f t="shared" si="37"/>
        <v>-1.1806291745992453E-30</v>
      </c>
      <c r="Q55" s="13">
        <f t="shared" si="38"/>
        <v>1.1806291745992462E-30</v>
      </c>
      <c r="R55" s="13">
        <f t="shared" si="39"/>
        <v>5.2072056326890979E-45</v>
      </c>
      <c r="S55" s="13">
        <f t="shared" si="40"/>
        <v>-5.2072056326891016E-45</v>
      </c>
      <c r="T55" s="13">
        <f t="shared" si="41"/>
        <v>-2.5465933093332576E-3</v>
      </c>
      <c r="U55" s="13">
        <f t="shared" si="42"/>
        <v>1.1246052261212815E-17</v>
      </c>
      <c r="V55" s="13">
        <f t="shared" si="43"/>
        <v>-2.5465933093332576E-3</v>
      </c>
      <c r="W55" s="13">
        <f t="shared" si="44"/>
        <v>1.1217216747237905E-17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1.0501046031268079E-3</v>
      </c>
      <c r="E56" s="13">
        <f t="shared" si="26"/>
        <v>952.28608371240762</v>
      </c>
      <c r="F56" s="13">
        <f t="shared" si="27"/>
        <v>-2.7027027027027029E-2</v>
      </c>
      <c r="G56" s="13">
        <f t="shared" si="28"/>
        <v>-2.8381205489913728E-5</v>
      </c>
      <c r="H56" s="13">
        <f t="shared" si="29"/>
        <v>2.7823106236459465E-20</v>
      </c>
      <c r="I56" s="13">
        <f t="shared" si="30"/>
        <v>2.7027027027027029E-2</v>
      </c>
      <c r="J56" s="13">
        <f t="shared" si="31"/>
        <v>2.8381205489913752E-5</v>
      </c>
      <c r="K56" s="13">
        <f t="shared" si="32"/>
        <v>-2.7823106236459489E-20</v>
      </c>
      <c r="L56" s="13">
        <f t="shared" si="33"/>
        <v>25.737433340751448</v>
      </c>
      <c r="M56" s="13">
        <f t="shared" si="34"/>
        <v>-25.737433340751473</v>
      </c>
      <c r="N56" s="13">
        <f t="shared" si="35"/>
        <v>-2.5231322268816643E-14</v>
      </c>
      <c r="O56" s="13">
        <f t="shared" si="36"/>
        <v>2.5231322268816668E-14</v>
      </c>
      <c r="P56" s="13">
        <f t="shared" si="37"/>
        <v>1.8712814748036905E-31</v>
      </c>
      <c r="Q56" s="13">
        <f t="shared" si="38"/>
        <v>-1.8712814748036923E-31</v>
      </c>
      <c r="R56" s="13">
        <f t="shared" si="39"/>
        <v>-1.834483855531955E-46</v>
      </c>
      <c r="S56" s="13">
        <f t="shared" si="40"/>
        <v>1.834483855531957E-46</v>
      </c>
      <c r="T56" s="13">
        <f t="shared" si="41"/>
        <v>2.1205937020246307E-3</v>
      </c>
      <c r="U56" s="13">
        <f t="shared" si="42"/>
        <v>-2.0767127428686221E-18</v>
      </c>
      <c r="V56" s="13">
        <f t="shared" si="43"/>
        <v>2.1205937020246307E-3</v>
      </c>
      <c r="W56" s="13">
        <f t="shared" si="44"/>
        <v>-2.0527008957056975E-18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8.7241943964866387E-4</v>
      </c>
      <c r="E57" s="13">
        <f t="shared" si="26"/>
        <v>1146.2376404665108</v>
      </c>
      <c r="F57" s="13">
        <f t="shared" si="27"/>
        <v>-2.6315789473684209E-2</v>
      </c>
      <c r="G57" s="13">
        <f t="shared" si="28"/>
        <v>2.2958406306543785E-5</v>
      </c>
      <c r="H57" s="13">
        <f t="shared" si="29"/>
        <v>-2.7001362110921606E-19</v>
      </c>
      <c r="I57" s="13">
        <f t="shared" si="30"/>
        <v>2.6315789473684209E-2</v>
      </c>
      <c r="J57" s="13">
        <f t="shared" si="31"/>
        <v>-2.2958406306543802E-5</v>
      </c>
      <c r="K57" s="13">
        <f t="shared" si="32"/>
        <v>2.7001362110921625E-19</v>
      </c>
      <c r="L57" s="13">
        <f t="shared" si="33"/>
        <v>-30.164125474922898</v>
      </c>
      <c r="M57" s="13">
        <f t="shared" si="34"/>
        <v>30.16412547492293</v>
      </c>
      <c r="N57" s="13">
        <f t="shared" si="35"/>
        <v>3.5476002290085831E-13</v>
      </c>
      <c r="O57" s="13">
        <f t="shared" si="36"/>
        <v>-3.5476002290085866E-13</v>
      </c>
      <c r="P57" s="13">
        <f t="shared" si="37"/>
        <v>-2.9681237887094346E-32</v>
      </c>
      <c r="Q57" s="13">
        <f t="shared" si="38"/>
        <v>2.9681237887094373E-32</v>
      </c>
      <c r="R57" s="13">
        <f t="shared" si="39"/>
        <v>3.490807860915891E-46</v>
      </c>
      <c r="S57" s="13">
        <f t="shared" si="40"/>
        <v>-3.4908078609158941E-46</v>
      </c>
      <c r="T57" s="13">
        <f t="shared" si="41"/>
        <v>-1.758390673304117E-3</v>
      </c>
      <c r="U57" s="13">
        <f t="shared" si="42"/>
        <v>2.0698475490626844E-17</v>
      </c>
      <c r="V57" s="13">
        <f t="shared" si="43"/>
        <v>-1.758390673304117E-3</v>
      </c>
      <c r="W57" s="13">
        <f t="shared" si="44"/>
        <v>2.0678564930645562E-17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7.2479986889932547E-4</v>
      </c>
      <c r="E58" s="13">
        <f t="shared" si="26"/>
        <v>1379.6911987837291</v>
      </c>
      <c r="F58" s="13">
        <f t="shared" si="27"/>
        <v>-2.564102564102564E-2</v>
      </c>
      <c r="G58" s="13">
        <f t="shared" si="28"/>
        <v>-1.8584612023059626E-5</v>
      </c>
      <c r="H58" s="13">
        <f t="shared" si="29"/>
        <v>1.5482454929952207E-19</v>
      </c>
      <c r="I58" s="13">
        <f t="shared" si="30"/>
        <v>2.564102564102564E-2</v>
      </c>
      <c r="J58" s="13">
        <f t="shared" si="31"/>
        <v>1.8584612023059643E-5</v>
      </c>
      <c r="K58" s="13">
        <f t="shared" si="32"/>
        <v>-1.5482454929952219E-19</v>
      </c>
      <c r="L58" s="13">
        <f t="shared" si="33"/>
        <v>35.376678820098952</v>
      </c>
      <c r="M58" s="13">
        <f t="shared" si="34"/>
        <v>-35.376678820098981</v>
      </c>
      <c r="N58" s="13">
        <f t="shared" si="35"/>
        <v>-2.9471577600004411E-13</v>
      </c>
      <c r="O58" s="13">
        <f t="shared" si="36"/>
        <v>2.9471577600004441E-13</v>
      </c>
      <c r="P58" s="13">
        <f t="shared" si="37"/>
        <v>4.7111368224679081E-33</v>
      </c>
      <c r="Q58" s="13">
        <f t="shared" si="38"/>
        <v>-4.7111368224679115E-33</v>
      </c>
      <c r="R58" s="13">
        <f t="shared" si="39"/>
        <v>-3.9247504027630144E-47</v>
      </c>
      <c r="S58" s="13">
        <f t="shared" si="40"/>
        <v>3.9247504027630178E-47</v>
      </c>
      <c r="T58" s="13">
        <f t="shared" si="41"/>
        <v>1.4631938206891492E-3</v>
      </c>
      <c r="U58" s="13">
        <f t="shared" si="42"/>
        <v>-1.2180735735566165E-17</v>
      </c>
      <c r="V58" s="13">
        <f t="shared" si="43"/>
        <v>1.4631938206891492E-3</v>
      </c>
      <c r="W58" s="13">
        <f t="shared" si="44"/>
        <v>-1.2164167740311543E-17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6.021585788689429E-4</v>
      </c>
      <c r="E59" s="13">
        <f t="shared" si="26"/>
        <v>1660.6921085112456</v>
      </c>
      <c r="F59" s="13">
        <f t="shared" si="27"/>
        <v>-2.5000000000000001E-2</v>
      </c>
      <c r="G59" s="13">
        <f t="shared" si="28"/>
        <v>1.5053964471723573E-5</v>
      </c>
      <c r="H59" s="13">
        <f t="shared" si="29"/>
        <v>-7.3773365251125577E-20</v>
      </c>
      <c r="I59" s="13">
        <f t="shared" si="30"/>
        <v>2.5000000000000001E-2</v>
      </c>
      <c r="J59" s="13">
        <f t="shared" si="31"/>
        <v>-1.5053964471723601E-5</v>
      </c>
      <c r="K59" s="13">
        <f t="shared" si="32"/>
        <v>7.377336525112571E-20</v>
      </c>
      <c r="L59" s="13">
        <f t="shared" si="33"/>
        <v>-41.517287658816592</v>
      </c>
      <c r="M59" s="13">
        <f t="shared" si="34"/>
        <v>41.517287658816663</v>
      </c>
      <c r="N59" s="13">
        <f t="shared" si="35"/>
        <v>2.0345936330878345E-13</v>
      </c>
      <c r="O59" s="13">
        <f t="shared" si="36"/>
        <v>-2.034593633087838E-13</v>
      </c>
      <c r="P59" s="13">
        <f t="shared" si="37"/>
        <v>-7.4826428975394789E-34</v>
      </c>
      <c r="Q59" s="13">
        <f t="shared" si="38"/>
        <v>7.48264289753949E-34</v>
      </c>
      <c r="R59" s="13">
        <f t="shared" si="39"/>
        <v>3.6669393538213805E-48</v>
      </c>
      <c r="S59" s="13">
        <f t="shared" si="40"/>
        <v>-3.6669393538213859E-48</v>
      </c>
      <c r="T59" s="13">
        <f t="shared" si="41"/>
        <v>-1.2139991281539812E-3</v>
      </c>
      <c r="U59" s="13">
        <f t="shared" si="42"/>
        <v>5.9529012150088241E-18</v>
      </c>
      <c r="V59" s="13">
        <f t="shared" si="43"/>
        <v>-1.2139991281539812E-3</v>
      </c>
      <c r="W59" s="13">
        <f t="shared" si="44"/>
        <v>5.9391548941113667E-18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5.0026906690270052E-4</v>
      </c>
      <c r="E60" s="13">
        <f t="shared" si="26"/>
        <v>1998.9243112536763</v>
      </c>
      <c r="F60" s="13">
        <f t="shared" si="27"/>
        <v>-2.4390243902439025E-2</v>
      </c>
      <c r="G60" s="13">
        <f t="shared" si="28"/>
        <v>-1.2201684558602454E-5</v>
      </c>
      <c r="H60" s="13">
        <f t="shared" si="29"/>
        <v>1.9133766234270943E-19</v>
      </c>
      <c r="I60" s="13">
        <f t="shared" si="30"/>
        <v>2.4390243902439025E-2</v>
      </c>
      <c r="J60" s="13">
        <f t="shared" si="31"/>
        <v>1.2201684558602476E-5</v>
      </c>
      <c r="K60" s="13">
        <f t="shared" si="32"/>
        <v>-1.9133766234270979E-19</v>
      </c>
      <c r="L60" s="13">
        <f t="shared" si="33"/>
        <v>48.754239292307467</v>
      </c>
      <c r="M60" s="13">
        <f t="shared" si="34"/>
        <v>-48.754239292307545</v>
      </c>
      <c r="N60" s="13">
        <f t="shared" si="35"/>
        <v>-7.6452740035066479E-13</v>
      </c>
      <c r="O60" s="13">
        <f t="shared" si="36"/>
        <v>7.64527400350666E-13</v>
      </c>
      <c r="P60" s="13">
        <f t="shared" si="37"/>
        <v>1.1892025135136778E-34</v>
      </c>
      <c r="Q60" s="13">
        <f t="shared" si="38"/>
        <v>-1.1892025135136795E-34</v>
      </c>
      <c r="R60" s="13">
        <f t="shared" si="39"/>
        <v>-1.8648181560091332E-48</v>
      </c>
      <c r="S60" s="13">
        <f t="shared" si="40"/>
        <v>1.864818156009136E-48</v>
      </c>
      <c r="T60" s="13">
        <f t="shared" si="41"/>
        <v>1.0096944044498408E-3</v>
      </c>
      <c r="U60" s="13">
        <f t="shared" si="42"/>
        <v>-1.5825353143761758E-17</v>
      </c>
      <c r="V60" s="13">
        <f t="shared" si="43"/>
        <v>1.0096944044498408E-3</v>
      </c>
      <c r="W60" s="13">
        <f t="shared" si="44"/>
        <v>-1.5813920200384738E-17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4.1561998463891131E-4</v>
      </c>
      <c r="E61" s="13">
        <f t="shared" si="26"/>
        <v>2406.0440714100778</v>
      </c>
      <c r="F61" s="13">
        <f t="shared" si="27"/>
        <v>-2.3809523809523808E-2</v>
      </c>
      <c r="G61" s="13">
        <f t="shared" si="28"/>
        <v>9.8957139199740762E-6</v>
      </c>
      <c r="H61" s="13">
        <f t="shared" si="29"/>
        <v>1.9393658209026208E-20</v>
      </c>
      <c r="I61" s="13">
        <f t="shared" si="30"/>
        <v>2.3809523809523808E-2</v>
      </c>
      <c r="J61" s="13">
        <f t="shared" si="31"/>
        <v>-9.8957139199740864E-6</v>
      </c>
      <c r="K61" s="13">
        <f t="shared" si="32"/>
        <v>-1.9393658209026226E-20</v>
      </c>
      <c r="L61" s="13">
        <f t="shared" si="33"/>
        <v>-57.286753709287872</v>
      </c>
      <c r="M61" s="13">
        <f t="shared" si="34"/>
        <v>57.286753709287908</v>
      </c>
      <c r="N61" s="13">
        <f t="shared" si="35"/>
        <v>-1.1227080030073301E-13</v>
      </c>
      <c r="O61" s="13">
        <f t="shared" si="36"/>
        <v>1.1227080030073309E-13</v>
      </c>
      <c r="P61" s="13">
        <f t="shared" si="37"/>
        <v>-1.8911023492066158E-35</v>
      </c>
      <c r="Q61" s="13">
        <f t="shared" si="38"/>
        <v>1.8911023492066166E-35</v>
      </c>
      <c r="R61" s="13">
        <f t="shared" si="39"/>
        <v>-3.7061896590171143E-50</v>
      </c>
      <c r="S61" s="13">
        <f t="shared" si="40"/>
        <v>3.7061896590171162E-50</v>
      </c>
      <c r="T61" s="13">
        <f t="shared" si="41"/>
        <v>-8.3807902727949185E-4</v>
      </c>
      <c r="U61" s="13">
        <f t="shared" si="42"/>
        <v>-1.6431534291426049E-18</v>
      </c>
      <c r="V61" s="13">
        <f t="shared" si="43"/>
        <v>-8.3807902727949185E-4</v>
      </c>
      <c r="W61" s="13">
        <f t="shared" si="44"/>
        <v>-1.6526431420915184E-18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3.4529412881897367E-4</v>
      </c>
      <c r="E62" s="13">
        <f t="shared" si="26"/>
        <v>2896.0816780185305</v>
      </c>
      <c r="F62" s="13">
        <f t="shared" si="27"/>
        <v>-2.3255813953488372E-2</v>
      </c>
      <c r="G62" s="13">
        <f t="shared" si="28"/>
        <v>-8.0300960190459003E-6</v>
      </c>
      <c r="H62" s="13">
        <f t="shared" si="29"/>
        <v>7.0832288810104181E-20</v>
      </c>
      <c r="I62" s="13">
        <f t="shared" si="30"/>
        <v>2.3255813953488372E-2</v>
      </c>
      <c r="J62" s="13">
        <f t="shared" si="31"/>
        <v>8.0300960190459071E-6</v>
      </c>
      <c r="K62" s="13">
        <f t="shared" si="32"/>
        <v>-7.0832288810104241E-20</v>
      </c>
      <c r="L62" s="13">
        <f t="shared" si="33"/>
        <v>67.350728668009296</v>
      </c>
      <c r="M62" s="13">
        <f t="shared" si="34"/>
        <v>-67.350728668009353</v>
      </c>
      <c r="N62" s="13">
        <f t="shared" si="35"/>
        <v>-5.9409081202371715E-13</v>
      </c>
      <c r="O62" s="13">
        <f t="shared" si="36"/>
        <v>5.9409081202371765E-13</v>
      </c>
      <c r="P62" s="13">
        <f t="shared" si="37"/>
        <v>3.0089883610132378E-36</v>
      </c>
      <c r="Q62" s="13">
        <f t="shared" si="38"/>
        <v>-3.0089883610132405E-36</v>
      </c>
      <c r="R62" s="13">
        <f t="shared" si="39"/>
        <v>-2.65418411072568E-50</v>
      </c>
      <c r="S62" s="13">
        <f t="shared" si="40"/>
        <v>2.6541841107256824E-50</v>
      </c>
      <c r="T62" s="13">
        <f t="shared" si="41"/>
        <v>6.9680012044295565E-4</v>
      </c>
      <c r="U62" s="13">
        <f t="shared" si="42"/>
        <v>-6.1442491871627548E-18</v>
      </c>
      <c r="V62" s="13">
        <f t="shared" si="43"/>
        <v>6.9680012044295565E-4</v>
      </c>
      <c r="W62" s="13">
        <f t="shared" si="44"/>
        <v>-6.1363591995714451E-18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2.8686790771247143E-4</v>
      </c>
      <c r="E63" s="13">
        <f t="shared" si="26"/>
        <v>3485.9249609834469</v>
      </c>
      <c r="F63" s="13">
        <f t="shared" si="27"/>
        <v>-2.2727272727272728E-2</v>
      </c>
      <c r="G63" s="13">
        <f t="shared" si="28"/>
        <v>6.5197251752834418E-6</v>
      </c>
      <c r="H63" s="13">
        <f t="shared" si="29"/>
        <v>-1.2779644463867821E-19</v>
      </c>
      <c r="I63" s="13">
        <f t="shared" si="30"/>
        <v>2.2727272727272728E-2</v>
      </c>
      <c r="J63" s="13">
        <f t="shared" si="31"/>
        <v>-6.5197251752834528E-6</v>
      </c>
      <c r="K63" s="13">
        <f t="shared" si="32"/>
        <v>1.2779644463867842E-19</v>
      </c>
      <c r="L63" s="13">
        <f t="shared" si="33"/>
        <v>-79.225560775353031</v>
      </c>
      <c r="M63" s="13">
        <f t="shared" si="34"/>
        <v>79.225560775353173</v>
      </c>
      <c r="N63" s="13">
        <f t="shared" si="35"/>
        <v>1.5529404567509965E-12</v>
      </c>
      <c r="O63" s="13">
        <f t="shared" si="36"/>
        <v>-1.5529404567509993E-12</v>
      </c>
      <c r="P63" s="13">
        <f t="shared" si="37"/>
        <v>-4.7902802124493629E-37</v>
      </c>
      <c r="Q63" s="13">
        <f t="shared" si="38"/>
        <v>4.7902802124493712E-37</v>
      </c>
      <c r="R63" s="13">
        <f t="shared" si="39"/>
        <v>9.3896715508016235E-51</v>
      </c>
      <c r="S63" s="13">
        <f t="shared" si="40"/>
        <v>-9.3896715508016401E-51</v>
      </c>
      <c r="T63" s="13">
        <f t="shared" si="41"/>
        <v>-5.7853075676023819E-4</v>
      </c>
      <c r="U63" s="13">
        <f t="shared" si="42"/>
        <v>1.1343329245875322E-17</v>
      </c>
      <c r="V63" s="13">
        <f t="shared" si="43"/>
        <v>-5.7853075676023819E-4</v>
      </c>
      <c r="W63" s="13">
        <f t="shared" si="44"/>
        <v>1.1336778442627573E-17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2.3832781853778509E-4</v>
      </c>
      <c r="E64" s="13">
        <f t="shared" si="26"/>
        <v>4195.9012847736767</v>
      </c>
      <c r="F64" s="13">
        <f t="shared" si="27"/>
        <v>-2.2222222222222223E-2</v>
      </c>
      <c r="G64" s="13">
        <f t="shared" si="28"/>
        <v>-5.2961737452841128E-6</v>
      </c>
      <c r="H64" s="13">
        <f t="shared" si="29"/>
        <v>1.0382906954155987E-20</v>
      </c>
      <c r="I64" s="13">
        <f t="shared" si="30"/>
        <v>2.2222222222222223E-2</v>
      </c>
      <c r="J64" s="13">
        <f t="shared" si="31"/>
        <v>5.296173745284123E-6</v>
      </c>
      <c r="K64" s="13">
        <f t="shared" si="32"/>
        <v>-1.0382906954156008E-20</v>
      </c>
      <c r="L64" s="13">
        <f t="shared" si="33"/>
        <v>93.242245476574467</v>
      </c>
      <c r="M64" s="13">
        <f t="shared" si="34"/>
        <v>-93.242245476574624</v>
      </c>
      <c r="N64" s="13">
        <f t="shared" si="35"/>
        <v>-1.8279716745355938E-13</v>
      </c>
      <c r="O64" s="13">
        <f t="shared" si="36"/>
        <v>1.8279716745355968E-13</v>
      </c>
      <c r="P64" s="13">
        <f t="shared" si="37"/>
        <v>7.6300205583816769E-38</v>
      </c>
      <c r="Q64" s="13">
        <f t="shared" si="38"/>
        <v>-7.6300205583816904E-38</v>
      </c>
      <c r="R64" s="13">
        <f t="shared" si="39"/>
        <v>-1.4958307133808809E-52</v>
      </c>
      <c r="S64" s="13">
        <f t="shared" si="40"/>
        <v>1.4958307133808835E-52</v>
      </c>
      <c r="T64" s="13">
        <f t="shared" si="41"/>
        <v>4.808917423618738E-4</v>
      </c>
      <c r="U64" s="13">
        <f t="shared" si="42"/>
        <v>-9.4254168308389171E-19</v>
      </c>
      <c r="V64" s="13">
        <f t="shared" si="43"/>
        <v>4.808917423618738E-4</v>
      </c>
      <c r="W64" s="13">
        <f t="shared" si="44"/>
        <v>-9.3709646318699136E-19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1.9800105749685488E-4</v>
      </c>
      <c r="E65" s="13">
        <f t="shared" si="26"/>
        <v>5050.4780764410025</v>
      </c>
      <c r="F65" s="13">
        <f t="shared" si="27"/>
        <v>-2.1739130434782608E-2</v>
      </c>
      <c r="G65" s="13">
        <f t="shared" si="28"/>
        <v>4.3043708151490189E-6</v>
      </c>
      <c r="H65" s="13">
        <f t="shared" si="29"/>
        <v>-5.4842463113473622E-20</v>
      </c>
      <c r="I65" s="13">
        <f t="shared" si="30"/>
        <v>2.1739130434782608E-2</v>
      </c>
      <c r="J65" s="13">
        <f t="shared" si="31"/>
        <v>-4.3043708151490189E-6</v>
      </c>
      <c r="K65" s="13">
        <f t="shared" si="32"/>
        <v>5.4842463113473622E-20</v>
      </c>
      <c r="L65" s="13">
        <f t="shared" si="33"/>
        <v>-109.79299735739009</v>
      </c>
      <c r="M65" s="13">
        <f t="shared" si="34"/>
        <v>109.79299735739009</v>
      </c>
      <c r="N65" s="13">
        <f t="shared" si="35"/>
        <v>1.3988846840283004E-12</v>
      </c>
      <c r="O65" s="13">
        <f t="shared" si="36"/>
        <v>-1.3988846840283004E-12</v>
      </c>
      <c r="P65" s="13">
        <f t="shared" si="37"/>
        <v>-1.215920032307927E-38</v>
      </c>
      <c r="Q65" s="13">
        <f t="shared" si="38"/>
        <v>1.215920032307927E-38</v>
      </c>
      <c r="R65" s="13">
        <f t="shared" si="39"/>
        <v>1.5492171187038521E-52</v>
      </c>
      <c r="S65" s="13">
        <f t="shared" si="40"/>
        <v>-1.5492171187038519E-52</v>
      </c>
      <c r="T65" s="13">
        <f t="shared" si="41"/>
        <v>-3.9934715994806498E-4</v>
      </c>
      <c r="U65" s="13">
        <f t="shared" si="42"/>
        <v>5.0891338468782485E-18</v>
      </c>
      <c r="V65" s="13">
        <f t="shared" si="43"/>
        <v>-3.9934715994806498E-4</v>
      </c>
      <c r="W65" s="13">
        <f t="shared" si="44"/>
        <v>5.0846119703111029E-18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1.6449787108531436E-4</v>
      </c>
      <c r="E66" s="13">
        <f t="shared" si="26"/>
        <v>6079.1060297756985</v>
      </c>
      <c r="F66" s="13">
        <f t="shared" si="27"/>
        <v>-2.1276595744680851E-2</v>
      </c>
      <c r="G66" s="13">
        <f t="shared" si="28"/>
        <v>-3.4999547039428583E-6</v>
      </c>
      <c r="H66" s="13">
        <f t="shared" si="29"/>
        <v>-1.7149579596046828E-20</v>
      </c>
      <c r="I66" s="13">
        <f t="shared" si="30"/>
        <v>2.1276595744680851E-2</v>
      </c>
      <c r="J66" s="13">
        <f t="shared" si="31"/>
        <v>3.4999547039428646E-6</v>
      </c>
      <c r="K66" s="13">
        <f t="shared" si="32"/>
        <v>1.7149579596046858E-20</v>
      </c>
      <c r="L66" s="13">
        <f t="shared" si="33"/>
        <v>129.34267798463438</v>
      </c>
      <c r="M66" s="13">
        <f t="shared" si="34"/>
        <v>-129.34267798463458</v>
      </c>
      <c r="N66" s="13">
        <f t="shared" si="35"/>
        <v>6.3377178817899225E-13</v>
      </c>
      <c r="O66" s="13">
        <f t="shared" si="36"/>
        <v>-6.3377178817899336E-13</v>
      </c>
      <c r="P66" s="13">
        <f t="shared" si="37"/>
        <v>1.938606248527272E-39</v>
      </c>
      <c r="Q66" s="13">
        <f t="shared" si="38"/>
        <v>-1.9386062485272746E-39</v>
      </c>
      <c r="R66" s="13">
        <f t="shared" si="39"/>
        <v>9.4990606955737835E-54</v>
      </c>
      <c r="S66" s="13">
        <f t="shared" si="40"/>
        <v>-9.4990606955737986E-54</v>
      </c>
      <c r="T66" s="13">
        <f t="shared" si="41"/>
        <v>3.3189507356139994E-4</v>
      </c>
      <c r="U66" s="13">
        <f t="shared" si="42"/>
        <v>1.625999567978934E-18</v>
      </c>
      <c r="V66" s="13">
        <f t="shared" si="43"/>
        <v>3.3189507356139994E-4</v>
      </c>
      <c r="W66" s="13">
        <f t="shared" si="44"/>
        <v>1.6297576729723023E-18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1.3666366197074767E-4</v>
      </c>
      <c r="E67" s="13">
        <f t="shared" si="26"/>
        <v>7317.2340443654002</v>
      </c>
      <c r="F67" s="13">
        <f t="shared" si="27"/>
        <v>-2.0833333333333332E-2</v>
      </c>
      <c r="G67" s="13">
        <f t="shared" si="28"/>
        <v>2.8471596243905767E-6</v>
      </c>
      <c r="H67" s="13">
        <f t="shared" si="29"/>
        <v>-1.6743327430561545E-20</v>
      </c>
      <c r="I67" s="13">
        <f t="shared" si="30"/>
        <v>2.0833333333333332E-2</v>
      </c>
      <c r="J67" s="13">
        <f t="shared" si="31"/>
        <v>-2.8471596243905767E-6</v>
      </c>
      <c r="K67" s="13">
        <f t="shared" si="32"/>
        <v>1.6743327430561545E-20</v>
      </c>
      <c r="L67" s="13">
        <f t="shared" si="33"/>
        <v>-152.44237307711956</v>
      </c>
      <c r="M67" s="13">
        <f t="shared" si="34"/>
        <v>152.44237307711956</v>
      </c>
      <c r="N67" s="13">
        <f t="shared" si="35"/>
        <v>8.9646978162257498E-13</v>
      </c>
      <c r="O67" s="13">
        <f t="shared" si="36"/>
        <v>-8.9646978162257498E-13</v>
      </c>
      <c r="P67" s="13">
        <f t="shared" si="37"/>
        <v>-3.0922232988029248E-40</v>
      </c>
      <c r="Q67" s="13">
        <f t="shared" si="38"/>
        <v>3.0922232988029244E-40</v>
      </c>
      <c r="R67" s="13">
        <f t="shared" si="39"/>
        <v>1.8184476464452032E-54</v>
      </c>
      <c r="S67" s="13">
        <f t="shared" si="40"/>
        <v>-1.8184476464452029E-54</v>
      </c>
      <c r="T67" s="13">
        <f t="shared" si="41"/>
        <v>-2.7565304041208394E-4</v>
      </c>
      <c r="U67" s="13">
        <f t="shared" si="42"/>
        <v>1.6212578704858738E-18</v>
      </c>
      <c r="V67" s="13">
        <f t="shared" si="43"/>
        <v>-2.7565304041208394E-4</v>
      </c>
      <c r="W67" s="13">
        <f t="shared" si="44"/>
        <v>1.6181366037057022E-18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1.135391988967944E-4</v>
      </c>
      <c r="E68" s="13">
        <f t="shared" si="26"/>
        <v>8807.5308767061724</v>
      </c>
      <c r="F68" s="13">
        <f t="shared" si="27"/>
        <v>-2.0408163265306121E-2</v>
      </c>
      <c r="G68" s="13">
        <f t="shared" si="28"/>
        <v>-2.3171265080978444E-6</v>
      </c>
      <c r="H68" s="13">
        <f t="shared" si="29"/>
        <v>3.8606498532488373E-20</v>
      </c>
      <c r="I68" s="13">
        <f t="shared" si="30"/>
        <v>2.0408163265306121E-2</v>
      </c>
      <c r="J68" s="13">
        <f t="shared" si="31"/>
        <v>2.3171265080978491E-6</v>
      </c>
      <c r="K68" s="13">
        <f t="shared" si="32"/>
        <v>-3.8606498532488445E-20</v>
      </c>
      <c r="L68" s="13">
        <f t="shared" si="33"/>
        <v>179.74552577891751</v>
      </c>
      <c r="M68" s="13">
        <f t="shared" si="34"/>
        <v>-179.74552577891777</v>
      </c>
      <c r="N68" s="13">
        <f t="shared" si="35"/>
        <v>-2.9948064350192585E-12</v>
      </c>
      <c r="O68" s="13">
        <f t="shared" si="36"/>
        <v>2.9948064350192633E-12</v>
      </c>
      <c r="P68" s="13">
        <f t="shared" si="37"/>
        <v>4.9344712576036219E-41</v>
      </c>
      <c r="Q68" s="13">
        <f t="shared" si="38"/>
        <v>-4.934471257603628E-41</v>
      </c>
      <c r="R68" s="13">
        <f t="shared" si="39"/>
        <v>-8.2215043805124835E-55</v>
      </c>
      <c r="S68" s="13">
        <f t="shared" si="40"/>
        <v>8.2215043805124951E-55</v>
      </c>
      <c r="T68" s="13">
        <f t="shared" si="41"/>
        <v>2.2906789344077398E-4</v>
      </c>
      <c r="U68" s="13">
        <f t="shared" si="42"/>
        <v>-3.8161512934613009E-18</v>
      </c>
      <c r="V68" s="13">
        <f t="shared" si="43"/>
        <v>2.2906789344077398E-4</v>
      </c>
      <c r="W68" s="13">
        <f t="shared" si="44"/>
        <v>-3.813557518311454E-18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9.432755935433033E-5</v>
      </c>
      <c r="E69" s="13">
        <f t="shared" si="26"/>
        <v>10601.355604289709</v>
      </c>
      <c r="F69" s="13">
        <f t="shared" si="27"/>
        <v>-0.02</v>
      </c>
      <c r="G69" s="13">
        <f t="shared" si="28"/>
        <v>1.8865511870866067E-6</v>
      </c>
      <c r="H69" s="13">
        <f t="shared" si="29"/>
        <v>1.8482260564139255E-21</v>
      </c>
      <c r="I69" s="13">
        <f t="shared" si="30"/>
        <v>0.02</v>
      </c>
      <c r="J69" s="13">
        <f t="shared" si="31"/>
        <v>-1.8865511870866099E-6</v>
      </c>
      <c r="K69" s="13">
        <f t="shared" si="32"/>
        <v>-1.8482260564139285E-21</v>
      </c>
      <c r="L69" s="13">
        <f t="shared" si="33"/>
        <v>-212.0271101992426</v>
      </c>
      <c r="M69" s="13">
        <f t="shared" si="34"/>
        <v>212.027110199243</v>
      </c>
      <c r="N69" s="13">
        <f t="shared" si="35"/>
        <v>-2.0771979706607189E-13</v>
      </c>
      <c r="O69" s="13">
        <f t="shared" si="36"/>
        <v>2.0771979706607227E-13</v>
      </c>
      <c r="P69" s="13">
        <f t="shared" si="37"/>
        <v>-7.8775526907450994E-42</v>
      </c>
      <c r="Q69" s="13">
        <f t="shared" si="38"/>
        <v>7.8775526907451134E-42</v>
      </c>
      <c r="R69" s="13">
        <f t="shared" si="39"/>
        <v>-7.7175208621256111E-57</v>
      </c>
      <c r="S69" s="13">
        <f t="shared" si="40"/>
        <v>7.7175208621256235E-57</v>
      </c>
      <c r="T69" s="13">
        <f t="shared" si="41"/>
        <v>-1.9026842333867792E-4</v>
      </c>
      <c r="U69" s="13">
        <f t="shared" si="42"/>
        <v>-1.8642072073344854E-19</v>
      </c>
      <c r="V69" s="13">
        <f t="shared" si="43"/>
        <v>-1.9026842333867792E-4</v>
      </c>
      <c r="W69" s="13">
        <f t="shared" si="44"/>
        <v>-1.8857516281105023E-19</v>
      </c>
      <c r="X69" s="53"/>
    </row>
  </sheetData>
  <conditionalFormatting sqref="B11">
    <cfRule type="cellIs" dxfId="119" priority="4" operator="equal">
      <formula>"---"</formula>
    </cfRule>
    <cfRule type="expression" dxfId="118" priority="5">
      <formula>IF(Leiterort_x1&lt;$C$6,TRUE,FALSE)</formula>
    </cfRule>
    <cfRule type="expression" dxfId="117" priority="6">
      <formula>IF(Leiterort_x1&gt;$C$6,TRUE,FALSE)</formula>
    </cfRule>
  </conditionalFormatting>
  <conditionalFormatting sqref="F11">
    <cfRule type="cellIs" dxfId="116" priority="1" operator="equal">
      <formula>"---"</formula>
    </cfRule>
    <cfRule type="expression" dxfId="115" priority="2">
      <formula>IF(Leiterort_x1&lt;$C$6,TRUE,FALSE)</formula>
    </cfRule>
    <cfRule type="expression" dxfId="114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0.13862999999999998</v>
      </c>
      <c r="C8" s="25">
        <f>'Kraft-Leiter'!D12</f>
        <v>0.3</v>
      </c>
      <c r="E8" s="4" t="s">
        <v>70</v>
      </c>
      <c r="F8" s="6">
        <f>-Leiterort_x1</f>
        <v>-0.13862999999999998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0.27906565636242187</v>
      </c>
      <c r="C10" s="1"/>
      <c r="E10" s="4" t="s">
        <v>9</v>
      </c>
      <c r="F10" s="12">
        <f>ATANH(2*KoorK_a*Leiterort_x2/(Leiterort_x2*Leiterort_x2+Leiterort_y2*Leiterort_y2+KoorK_a*KoorK_a))</f>
        <v>-0.27906565636242181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0.49037511182702154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-1.6984757952454208E-17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1.6984757952454208E-17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4.0258311136228562</v>
      </c>
      <c r="U16" s="20">
        <f t="shared" ref="U16:W16" si="0">SUM(U20:U69)</f>
        <v>-2.5183519432240008E-16</v>
      </c>
      <c r="V16" s="21">
        <f t="shared" si="0"/>
        <v>4.0258311136228562</v>
      </c>
      <c r="W16" s="20">
        <f t="shared" si="0"/>
        <v>-1.8345742730005677E-16</v>
      </c>
      <c r="X16" s="20">
        <f>SQRT(V16*V16+W16*W16)</f>
        <v>4.0258311136228562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0.7564902331875698</v>
      </c>
      <c r="E20" s="13">
        <f t="shared" ref="E20:E51" si="4">EXP($A20*Leiter_u1)</f>
        <v>1.3218941317806183</v>
      </c>
      <c r="F20" s="13">
        <f t="shared" ref="F20:F51" si="5">-Strom_1/$A20</f>
        <v>-1</v>
      </c>
      <c r="G20" s="13">
        <f t="shared" ref="G20:G51" si="6">Strom_1/$A20*COS($A20*Leiter_v1)/EXP($A20*Leiter_u1)</f>
        <v>-0.75649023318756969</v>
      </c>
      <c r="H20" s="13">
        <f t="shared" ref="H20:H51" si="7">Strom_1/$A20*SIN($A20*Leiter_v1)/EXP($A20*Leiter_u1)</f>
        <v>9.2681284034321272E-17</v>
      </c>
      <c r="I20" s="13">
        <f t="shared" ref="I20:I51" si="8">-Strom_2/$A20</f>
        <v>1</v>
      </c>
      <c r="J20" s="13">
        <f t="shared" ref="J20:J51" si="9">Strom_2/$A20*COS($A20*Leiter_v2)/EXP(-$A20*Leiter_u2)</f>
        <v>0.75649023318756992</v>
      </c>
      <c r="K20" s="13">
        <f t="shared" ref="K20:K51" si="10">Strom_2/$A20*SIN($A20*Leiter_v2)/EXP(-$A20*Leiter_u2)</f>
        <v>-9.2681284034321284E-17</v>
      </c>
      <c r="L20" s="13">
        <f t="shared" ref="L20:L51" si="11">F20+G20+I20+J20*EXP(-2*$A20*Leiter_u2)</f>
        <v>0.56540389859304874</v>
      </c>
      <c r="M20" s="13">
        <f t="shared" ref="M20:M51" si="12">F20+G20*EXP(2*$A20*Leiter_u1)+I20+J20</f>
        <v>-0.56540389859304796</v>
      </c>
      <c r="N20" s="13">
        <f t="shared" ref="N20:N51" si="13">H20+K20*EXP(-2*$A20*Leiter_u2)</f>
        <v>-6.927037127605834E-17</v>
      </c>
      <c r="O20" s="13">
        <f t="shared" ref="O20:O51" si="14">H20*EXP(2*$A20*Leiter_u1)+K20</f>
        <v>6.9270371276058303E-17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6.727990781774093E-2</v>
      </c>
      <c r="Q20" s="13">
        <f t="shared" ref="Q20:Q51" si="16">(M20+P20)*((Perm_mü1-1)/(Perm_mü1+1)*EXP(-2*$A20*Körper_u1))</f>
        <v>-6.7279907817740792E-2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-8.2427875109299634E-18</v>
      </c>
      <c r="S20" s="13">
        <f t="shared" ref="S20:S51" si="18">(O20+R20)*((Perm_mü1-1)/(Perm_mü1+1)*EXP(-2*$A20*Körper_u1))</f>
        <v>8.2427875109299557E-18</v>
      </c>
      <c r="T20" s="13">
        <f t="shared" ref="T20:T51" si="19">Strom_1/Metric_h*$A20*((-(I20+J20+P20)*$B20-(K20+R20)*$C20)*$D20+((Q20*$B20+S20*$C20)*$E20))</f>
        <v>2.9948526733116343</v>
      </c>
      <c r="U20" s="13">
        <f t="shared" ref="U20:U51" si="20">Strom_1/Metric_h*$A20*((-(I20+J20+P20)*$C20+(K20+R20)*$B20)*$D20+((-Q20*$C20+S20*$B20)*$E20))</f>
        <v>-1.8900079102508446E-16</v>
      </c>
      <c r="V20" s="13">
        <f t="shared" ref="V20:V51" si="21">KoorK_xu*T20-KoorK_xv*U20</f>
        <v>2.9948526733116343</v>
      </c>
      <c r="W20" s="13">
        <f t="shared" ref="W20:W51" si="22">KoorK_yu*T20+KoorK_yv*U20</f>
        <v>-1.3813394326562594E-16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0.57227747290818376</v>
      </c>
      <c r="E21" s="13">
        <f t="shared" si="4"/>
        <v>1.7474040956360344</v>
      </c>
      <c r="F21" s="13">
        <f t="shared" si="5"/>
        <v>-0.5</v>
      </c>
      <c r="G21" s="13">
        <f t="shared" si="6"/>
        <v>0.28613873645409188</v>
      </c>
      <c r="H21" s="13">
        <f t="shared" si="7"/>
        <v>-7.0112486171247094E-17</v>
      </c>
      <c r="I21" s="13">
        <f t="shared" si="8"/>
        <v>0.5</v>
      </c>
      <c r="J21" s="13">
        <f t="shared" si="9"/>
        <v>-0.28613873645409188</v>
      </c>
      <c r="K21" s="13">
        <f t="shared" si="10"/>
        <v>7.0112486171247094E-17</v>
      </c>
      <c r="L21" s="13">
        <f t="shared" si="11"/>
        <v>-0.58756331136392514</v>
      </c>
      <c r="M21" s="13">
        <f t="shared" si="12"/>
        <v>0.58756331136392537</v>
      </c>
      <c r="N21" s="13">
        <f t="shared" si="13"/>
        <v>1.4397045661570107E-16</v>
      </c>
      <c r="O21" s="13">
        <f t="shared" si="14"/>
        <v>-1.4397045661570112E-16</v>
      </c>
      <c r="P21" s="13">
        <f t="shared" si="15"/>
        <v>-1.0547583389478903E-2</v>
      </c>
      <c r="Q21" s="13">
        <f t="shared" si="16"/>
        <v>1.0547583389478905E-2</v>
      </c>
      <c r="R21" s="13">
        <f t="shared" si="17"/>
        <v>2.5844710985279809E-18</v>
      </c>
      <c r="S21" s="13">
        <f t="shared" si="18"/>
        <v>-2.5844710985279816E-18</v>
      </c>
      <c r="T21" s="13">
        <f t="shared" si="19"/>
        <v>-0.39937160884415907</v>
      </c>
      <c r="U21" s="13">
        <f t="shared" si="20"/>
        <v>2.8595450495040246E-16</v>
      </c>
      <c r="V21" s="13">
        <f t="shared" si="21"/>
        <v>-0.39937160884415907</v>
      </c>
      <c r="W21" s="13">
        <f t="shared" si="22"/>
        <v>2.7917127484110219E-16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0.43292231892830507</v>
      </c>
      <c r="E22" s="13">
        <f t="shared" si="4"/>
        <v>2.309883219870692</v>
      </c>
      <c r="F22" s="13">
        <f t="shared" si="5"/>
        <v>-0.33333333333333331</v>
      </c>
      <c r="G22" s="13">
        <f t="shared" si="6"/>
        <v>-0.14430743964276835</v>
      </c>
      <c r="H22" s="13">
        <f t="shared" si="7"/>
        <v>5.303941101304698E-17</v>
      </c>
      <c r="I22" s="13">
        <f t="shared" si="8"/>
        <v>0.33333333333333331</v>
      </c>
      <c r="J22" s="13">
        <f t="shared" si="9"/>
        <v>0.14430743964276838</v>
      </c>
      <c r="K22" s="13">
        <f t="shared" si="10"/>
        <v>-5.3039411013046993E-17</v>
      </c>
      <c r="L22" s="13">
        <f t="shared" si="11"/>
        <v>0.62565363364746229</v>
      </c>
      <c r="M22" s="13">
        <f t="shared" si="12"/>
        <v>-0.62565363364746229</v>
      </c>
      <c r="N22" s="13">
        <f t="shared" si="13"/>
        <v>-2.2995557477134566E-16</v>
      </c>
      <c r="O22" s="13">
        <f t="shared" si="14"/>
        <v>2.2995557477134571E-16</v>
      </c>
      <c r="P22" s="13">
        <f t="shared" si="15"/>
        <v>1.5439868587608556E-3</v>
      </c>
      <c r="Q22" s="13">
        <f t="shared" si="16"/>
        <v>-1.5439868587608556E-3</v>
      </c>
      <c r="R22" s="13">
        <f t="shared" si="17"/>
        <v>-5.6748393432302285E-19</v>
      </c>
      <c r="S22" s="13">
        <f t="shared" si="18"/>
        <v>5.6748393432302295E-19</v>
      </c>
      <c r="T22" s="13">
        <f t="shared" si="19"/>
        <v>1.2909476949596876</v>
      </c>
      <c r="U22" s="13">
        <f t="shared" si="20"/>
        <v>-3.2448268519644905E-16</v>
      </c>
      <c r="V22" s="13">
        <f t="shared" si="21"/>
        <v>1.2909476949596876</v>
      </c>
      <c r="W22" s="13">
        <f t="shared" si="22"/>
        <v>-3.0255625106828009E-16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0.32750150599817696</v>
      </c>
      <c r="E23" s="13">
        <f t="shared" si="4"/>
        <v>3.0534210734455876</v>
      </c>
      <c r="F23" s="13">
        <f t="shared" si="5"/>
        <v>-0.25</v>
      </c>
      <c r="G23" s="13">
        <f t="shared" si="6"/>
        <v>8.1875376499544239E-2</v>
      </c>
      <c r="H23" s="13">
        <f t="shared" si="7"/>
        <v>-4.0123796405391263E-17</v>
      </c>
      <c r="I23" s="13">
        <f t="shared" si="8"/>
        <v>0.25</v>
      </c>
      <c r="J23" s="13">
        <f t="shared" si="9"/>
        <v>-8.1875376499544267E-2</v>
      </c>
      <c r="K23" s="13">
        <f t="shared" si="10"/>
        <v>4.0123796405391275E-17</v>
      </c>
      <c r="L23" s="13">
        <f t="shared" si="11"/>
        <v>-0.68147989186185265</v>
      </c>
      <c r="M23" s="13">
        <f t="shared" si="12"/>
        <v>0.68147989186185265</v>
      </c>
      <c r="N23" s="13">
        <f t="shared" si="13"/>
        <v>3.3396561462633684E-16</v>
      </c>
      <c r="O23" s="13">
        <f t="shared" si="14"/>
        <v>-3.3396561462633688E-16</v>
      </c>
      <c r="P23" s="13">
        <f t="shared" si="15"/>
        <v>-2.2809079306782156E-4</v>
      </c>
      <c r="Q23" s="13">
        <f t="shared" si="16"/>
        <v>2.2809079306782153E-4</v>
      </c>
      <c r="R23" s="13">
        <f t="shared" si="17"/>
        <v>1.1177803308236932E-19</v>
      </c>
      <c r="S23" s="13">
        <f t="shared" si="18"/>
        <v>-1.1177803308236934E-19</v>
      </c>
      <c r="T23" s="13">
        <f t="shared" si="19"/>
        <v>-0.4428439271891933</v>
      </c>
      <c r="U23" s="13">
        <f t="shared" si="20"/>
        <v>3.2729064291945403E-16</v>
      </c>
      <c r="V23" s="13">
        <f t="shared" si="21"/>
        <v>-0.4428439271891933</v>
      </c>
      <c r="W23" s="13">
        <f t="shared" si="22"/>
        <v>3.1976904600543132E-16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0.24775169064184119</v>
      </c>
      <c r="E24" s="13">
        <f t="shared" si="4"/>
        <v>4.0362993988429983</v>
      </c>
      <c r="F24" s="13">
        <f t="shared" si="5"/>
        <v>-0.2</v>
      </c>
      <c r="G24" s="13">
        <f t="shared" si="6"/>
        <v>-4.9550338128368239E-2</v>
      </c>
      <c r="H24" s="13">
        <f t="shared" si="7"/>
        <v>3.0353260099085011E-17</v>
      </c>
      <c r="I24" s="13">
        <f t="shared" si="8"/>
        <v>0.2</v>
      </c>
      <c r="J24" s="13">
        <f t="shared" si="9"/>
        <v>4.9550338128368246E-2</v>
      </c>
      <c r="K24" s="13">
        <f t="shared" si="10"/>
        <v>-3.0353260099085017E-17</v>
      </c>
      <c r="L24" s="13">
        <f t="shared" si="11"/>
        <v>0.7577095416402313</v>
      </c>
      <c r="M24" s="13">
        <f t="shared" si="12"/>
        <v>-0.75770954164023141</v>
      </c>
      <c r="N24" s="13">
        <f t="shared" si="13"/>
        <v>-4.64153337105024E-16</v>
      </c>
      <c r="O24" s="13">
        <f t="shared" si="14"/>
        <v>4.641533371050241E-16</v>
      </c>
      <c r="P24" s="13">
        <f t="shared" si="15"/>
        <v>3.4332114887031694E-5</v>
      </c>
      <c r="Q24" s="13">
        <f t="shared" si="16"/>
        <v>-3.4332114887031687E-5</v>
      </c>
      <c r="R24" s="13">
        <f t="shared" si="17"/>
        <v>-2.1030968753796055E-20</v>
      </c>
      <c r="S24" s="13">
        <f t="shared" si="18"/>
        <v>2.1030968753796052E-20</v>
      </c>
      <c r="T24" s="13">
        <f t="shared" si="19"/>
        <v>0.6318999191744612</v>
      </c>
      <c r="U24" s="13">
        <f t="shared" si="20"/>
        <v>-3.0949021847780935E-16</v>
      </c>
      <c r="V24" s="13">
        <f t="shared" si="21"/>
        <v>0.6318999191744612</v>
      </c>
      <c r="W24" s="13">
        <f t="shared" si="22"/>
        <v>-2.9875755130045574E-16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0.18742173422626107</v>
      </c>
      <c r="E25" s="13">
        <f t="shared" si="4"/>
        <v>5.335560489440196</v>
      </c>
      <c r="F25" s="13">
        <f t="shared" si="5"/>
        <v>-0.16666666666666666</v>
      </c>
      <c r="G25" s="13">
        <f t="shared" si="6"/>
        <v>3.1236955704376849E-2</v>
      </c>
      <c r="H25" s="13">
        <f t="shared" si="7"/>
        <v>-2.2961944810359782E-17</v>
      </c>
      <c r="I25" s="13">
        <f t="shared" si="8"/>
        <v>0.16666666666666666</v>
      </c>
      <c r="J25" s="13">
        <f t="shared" si="9"/>
        <v>-3.1236955704376859E-2</v>
      </c>
      <c r="K25" s="13">
        <f t="shared" si="10"/>
        <v>2.2961944810359788E-17</v>
      </c>
      <c r="L25" s="13">
        <f t="shared" si="11"/>
        <v>-0.85802312586898877</v>
      </c>
      <c r="M25" s="13">
        <f t="shared" si="12"/>
        <v>0.85802312586898921</v>
      </c>
      <c r="N25" s="13">
        <f t="shared" si="13"/>
        <v>6.3072342416055368E-16</v>
      </c>
      <c r="O25" s="13">
        <f t="shared" si="14"/>
        <v>-6.3072342416055408E-16</v>
      </c>
      <c r="P25" s="13">
        <f t="shared" si="15"/>
        <v>-5.2617619623141273E-6</v>
      </c>
      <c r="Q25" s="13">
        <f t="shared" si="16"/>
        <v>5.261761962314129E-6</v>
      </c>
      <c r="R25" s="13">
        <f t="shared" si="17"/>
        <v>3.8678637229356619E-21</v>
      </c>
      <c r="S25" s="13">
        <f t="shared" si="18"/>
        <v>-3.8678637229356634E-21</v>
      </c>
      <c r="T25" s="13">
        <f t="shared" si="19"/>
        <v>-0.31021244836920625</v>
      </c>
      <c r="U25" s="13">
        <f t="shared" si="20"/>
        <v>2.8095159305465976E-16</v>
      </c>
      <c r="V25" s="13">
        <f t="shared" si="21"/>
        <v>-0.31021244836920625</v>
      </c>
      <c r="W25" s="13">
        <f t="shared" si="22"/>
        <v>2.756827097052706E-16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0.14178271142924298</v>
      </c>
      <c r="E26" s="13">
        <f t="shared" si="4"/>
        <v>7.0530461007515193</v>
      </c>
      <c r="F26" s="13">
        <f t="shared" si="5"/>
        <v>-0.14285714285714285</v>
      </c>
      <c r="G26" s="13">
        <f t="shared" si="6"/>
        <v>-2.0254673061320422E-2</v>
      </c>
      <c r="H26" s="13">
        <f t="shared" si="7"/>
        <v>1.7370486984029175E-17</v>
      </c>
      <c r="I26" s="13">
        <f t="shared" si="8"/>
        <v>0.14285714285714285</v>
      </c>
      <c r="J26" s="13">
        <f t="shared" si="9"/>
        <v>2.0254673061320432E-2</v>
      </c>
      <c r="K26" s="13">
        <f t="shared" si="10"/>
        <v>-1.7370486984029185E-17</v>
      </c>
      <c r="L26" s="13">
        <f t="shared" si="11"/>
        <v>0.98732334133175326</v>
      </c>
      <c r="M26" s="13">
        <f t="shared" si="12"/>
        <v>-0.98732334133175348</v>
      </c>
      <c r="N26" s="13">
        <f t="shared" si="13"/>
        <v>-8.4673236628946949E-16</v>
      </c>
      <c r="O26" s="13">
        <f t="shared" si="14"/>
        <v>8.4673236628946979E-16</v>
      </c>
      <c r="P26" s="13">
        <f t="shared" si="15"/>
        <v>8.194289409986871E-7</v>
      </c>
      <c r="Q26" s="13">
        <f t="shared" si="16"/>
        <v>-8.194289409986872E-7</v>
      </c>
      <c r="R26" s="13">
        <f t="shared" si="17"/>
        <v>-7.0274547068036374E-22</v>
      </c>
      <c r="S26" s="13">
        <f t="shared" si="18"/>
        <v>7.0274547068036392E-22</v>
      </c>
      <c r="T26" s="13">
        <f t="shared" si="19"/>
        <v>0.33020908757553269</v>
      </c>
      <c r="U26" s="13">
        <f t="shared" si="20"/>
        <v>-2.4795999216839531E-16</v>
      </c>
      <c r="V26" s="13">
        <f t="shared" si="21"/>
        <v>0.33020908757553269</v>
      </c>
      <c r="W26" s="13">
        <f t="shared" si="22"/>
        <v>-2.4235147074222415E-16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0.10725723643107393</v>
      </c>
      <c r="E27" s="13">
        <f t="shared" si="4"/>
        <v>9.3233802517616038</v>
      </c>
      <c r="F27" s="13">
        <f t="shared" si="5"/>
        <v>-0.125</v>
      </c>
      <c r="G27" s="13">
        <f t="shared" si="6"/>
        <v>1.3407154553884242E-2</v>
      </c>
      <c r="H27" s="13">
        <f t="shared" si="7"/>
        <v>-1.3140603749129879E-17</v>
      </c>
      <c r="I27" s="13">
        <f t="shared" si="8"/>
        <v>0.125</v>
      </c>
      <c r="J27" s="13">
        <f t="shared" si="9"/>
        <v>-1.3407154553884247E-2</v>
      </c>
      <c r="K27" s="13">
        <f t="shared" si="10"/>
        <v>1.3140603749129883E-17</v>
      </c>
      <c r="L27" s="13">
        <f t="shared" si="11"/>
        <v>-1.1520153769163157</v>
      </c>
      <c r="M27" s="13">
        <f t="shared" si="12"/>
        <v>1.1520153769163162</v>
      </c>
      <c r="N27" s="13">
        <f t="shared" si="13"/>
        <v>1.1291118872479966E-15</v>
      </c>
      <c r="O27" s="13">
        <f t="shared" si="14"/>
        <v>-1.1291118872479972E-15</v>
      </c>
      <c r="P27" s="13">
        <f t="shared" si="15"/>
        <v>-1.2939809107562431E-7</v>
      </c>
      <c r="Q27" s="13">
        <f t="shared" si="16"/>
        <v>1.2939809107562434E-7</v>
      </c>
      <c r="R27" s="13">
        <f t="shared" si="17"/>
        <v>1.2682549707954082E-22</v>
      </c>
      <c r="S27" s="13">
        <f t="shared" si="18"/>
        <v>-1.2682549707954087E-22</v>
      </c>
      <c r="T27" s="13">
        <f t="shared" si="19"/>
        <v>-0.19524514377497007</v>
      </c>
      <c r="U27" s="13">
        <f t="shared" si="20"/>
        <v>2.1437635691046552E-16</v>
      </c>
      <c r="V27" s="13">
        <f t="shared" si="21"/>
        <v>-0.19524514377497007</v>
      </c>
      <c r="W27" s="13">
        <f t="shared" si="22"/>
        <v>2.1106016540205552E-16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8.1139051798797435E-2</v>
      </c>
      <c r="E28" s="13">
        <f t="shared" si="4"/>
        <v>12.324521643162967</v>
      </c>
      <c r="F28" s="13">
        <f t="shared" si="5"/>
        <v>-0.1111111111111111</v>
      </c>
      <c r="G28" s="13">
        <f t="shared" si="6"/>
        <v>-9.0154501998663799E-3</v>
      </c>
      <c r="H28" s="13">
        <f t="shared" si="7"/>
        <v>9.9407383944047158E-18</v>
      </c>
      <c r="I28" s="13">
        <f t="shared" si="8"/>
        <v>0.1111111111111111</v>
      </c>
      <c r="J28" s="13">
        <f t="shared" si="9"/>
        <v>9.0154501998663851E-3</v>
      </c>
      <c r="K28" s="13">
        <f t="shared" si="10"/>
        <v>-9.9407383944047204E-18</v>
      </c>
      <c r="L28" s="13">
        <f t="shared" si="11"/>
        <v>1.3603758434849071</v>
      </c>
      <c r="M28" s="13">
        <f t="shared" si="12"/>
        <v>-1.3603758434849076</v>
      </c>
      <c r="N28" s="13">
        <f t="shared" si="13"/>
        <v>-1.4999961264664903E-15</v>
      </c>
      <c r="O28" s="13">
        <f t="shared" si="14"/>
        <v>1.4999961264664911E-15</v>
      </c>
      <c r="P28" s="13">
        <f t="shared" si="15"/>
        <v>2.0679780977204329E-8</v>
      </c>
      <c r="Q28" s="13">
        <f t="shared" si="16"/>
        <v>-2.0679780977204332E-8</v>
      </c>
      <c r="R28" s="13">
        <f t="shared" si="17"/>
        <v>-2.2802221540863499E-23</v>
      </c>
      <c r="S28" s="13">
        <f t="shared" si="18"/>
        <v>2.2802221540863511E-23</v>
      </c>
      <c r="T28" s="13">
        <f t="shared" si="19"/>
        <v>0.17889347221533647</v>
      </c>
      <c r="U28" s="13">
        <f t="shared" si="20"/>
        <v>-1.8244532275773719E-16</v>
      </c>
      <c r="V28" s="13">
        <f t="shared" si="21"/>
        <v>0.17889347221533647</v>
      </c>
      <c r="W28" s="13">
        <f t="shared" si="22"/>
        <v>-1.7940686043288561E-16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6.1380900215890571E-2</v>
      </c>
      <c r="E29" s="13">
        <f t="shared" si="4"/>
        <v>16.291712837100349</v>
      </c>
      <c r="F29" s="13">
        <f t="shared" si="5"/>
        <v>-0.1</v>
      </c>
      <c r="G29" s="13">
        <f t="shared" si="6"/>
        <v>6.1380900215890575E-3</v>
      </c>
      <c r="H29" s="13">
        <f t="shared" si="7"/>
        <v>-7.5200715060398517E-18</v>
      </c>
      <c r="I29" s="13">
        <f t="shared" si="8"/>
        <v>0.1</v>
      </c>
      <c r="J29" s="13">
        <f t="shared" si="9"/>
        <v>-6.1380900215890601E-3</v>
      </c>
      <c r="K29" s="13">
        <f t="shared" si="10"/>
        <v>7.5200715060398548E-18</v>
      </c>
      <c r="L29" s="13">
        <f t="shared" si="11"/>
        <v>-1.623033193688445</v>
      </c>
      <c r="M29" s="13">
        <f t="shared" si="12"/>
        <v>1.6230331936884457</v>
      </c>
      <c r="N29" s="13">
        <f t="shared" si="13"/>
        <v>1.9884566095128013E-15</v>
      </c>
      <c r="O29" s="13">
        <f t="shared" si="14"/>
        <v>-1.9884566095128025E-15</v>
      </c>
      <c r="P29" s="13">
        <f t="shared" si="15"/>
        <v>-3.3391183988344821E-9</v>
      </c>
      <c r="Q29" s="13">
        <f t="shared" si="16"/>
        <v>3.3391183988344829E-9</v>
      </c>
      <c r="R29" s="13">
        <f t="shared" si="17"/>
        <v>4.0909157470890104E-24</v>
      </c>
      <c r="S29" s="13">
        <f t="shared" si="18"/>
        <v>-4.0909157470890119E-24</v>
      </c>
      <c r="T29" s="13">
        <f t="shared" si="19"/>
        <v>-0.11748707849540788</v>
      </c>
      <c r="U29" s="13">
        <f t="shared" si="20"/>
        <v>1.533534497299801E-16</v>
      </c>
      <c r="V29" s="13">
        <f t="shared" si="21"/>
        <v>-0.11748707849540788</v>
      </c>
      <c r="W29" s="13">
        <f t="shared" si="22"/>
        <v>1.5135796013919461E-16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4.6434051517582009E-2</v>
      </c>
      <c r="E30" s="13">
        <f t="shared" si="4"/>
        <v>21.535919596017919</v>
      </c>
      <c r="F30" s="13">
        <f t="shared" si="5"/>
        <v>-9.0909090909090912E-2</v>
      </c>
      <c r="G30" s="13">
        <f t="shared" si="6"/>
        <v>-4.2212774106892741E-3</v>
      </c>
      <c r="H30" s="13">
        <f t="shared" si="7"/>
        <v>2.0685850646158628E-17</v>
      </c>
      <c r="I30" s="13">
        <f t="shared" si="8"/>
        <v>9.0909090909090912E-2</v>
      </c>
      <c r="J30" s="13">
        <f t="shared" si="9"/>
        <v>4.2212774106892758E-3</v>
      </c>
      <c r="K30" s="13">
        <f t="shared" si="10"/>
        <v>-2.0685850646158638E-17</v>
      </c>
      <c r="L30" s="13">
        <f t="shared" si="11"/>
        <v>1.9535895949545752</v>
      </c>
      <c r="M30" s="13">
        <f t="shared" si="12"/>
        <v>-1.9535895949545763</v>
      </c>
      <c r="N30" s="13">
        <f t="shared" si="13"/>
        <v>-9.5733254779200196E-15</v>
      </c>
      <c r="O30" s="13">
        <f t="shared" si="14"/>
        <v>9.5733254779200244E-15</v>
      </c>
      <c r="P30" s="13">
        <f t="shared" si="15"/>
        <v>5.4394518725964312E-10</v>
      </c>
      <c r="Q30" s="13">
        <f t="shared" si="16"/>
        <v>-5.4394518725964343E-10</v>
      </c>
      <c r="R30" s="13">
        <f t="shared" si="17"/>
        <v>-2.6655364735937791E-24</v>
      </c>
      <c r="S30" s="13">
        <f t="shared" si="18"/>
        <v>2.6655364735937802E-24</v>
      </c>
      <c r="T30" s="13">
        <f t="shared" si="19"/>
        <v>9.9088025925041068E-2</v>
      </c>
      <c r="U30" s="13">
        <f t="shared" si="20"/>
        <v>-4.6402101497355473E-16</v>
      </c>
      <c r="V30" s="13">
        <f t="shared" si="21"/>
        <v>9.9088025925041068E-2</v>
      </c>
      <c r="W30" s="13">
        <f t="shared" si="22"/>
        <v>-4.6233802883723144E-16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3.5126906460379248E-2</v>
      </c>
      <c r="E31" s="13">
        <f t="shared" si="4"/>
        <v>28.468205736475308</v>
      </c>
      <c r="F31" s="13">
        <f t="shared" si="5"/>
        <v>-8.3333333333333329E-2</v>
      </c>
      <c r="G31" s="13">
        <f t="shared" si="6"/>
        <v>2.9272422050316037E-3</v>
      </c>
      <c r="H31" s="13">
        <f t="shared" si="7"/>
        <v>-4.3035675175653251E-18</v>
      </c>
      <c r="I31" s="13">
        <f t="shared" si="8"/>
        <v>8.3333333333333329E-2</v>
      </c>
      <c r="J31" s="13">
        <f t="shared" si="9"/>
        <v>-2.9272422050316063E-3</v>
      </c>
      <c r="K31" s="13">
        <f t="shared" si="10"/>
        <v>4.3035675175653289E-18</v>
      </c>
      <c r="L31" s="13">
        <f t="shared" si="11"/>
        <v>-2.3694232358345753</v>
      </c>
      <c r="M31" s="13">
        <f t="shared" si="12"/>
        <v>2.3694232358345775</v>
      </c>
      <c r="N31" s="13">
        <f t="shared" si="13"/>
        <v>3.4834742596887749E-15</v>
      </c>
      <c r="O31" s="13">
        <f t="shared" si="14"/>
        <v>-3.483474259688778E-15</v>
      </c>
      <c r="P31" s="13">
        <f t="shared" si="15"/>
        <v>-8.9285685195196355E-11</v>
      </c>
      <c r="Q31" s="13">
        <f t="shared" si="16"/>
        <v>8.9285685195196446E-11</v>
      </c>
      <c r="R31" s="13">
        <f t="shared" si="17"/>
        <v>1.3126586311482268E-25</v>
      </c>
      <c r="S31" s="13">
        <f t="shared" si="18"/>
        <v>-1.3126586311482282E-25</v>
      </c>
      <c r="T31" s="13">
        <f t="shared" si="19"/>
        <v>-6.9116428518059936E-2</v>
      </c>
      <c r="U31" s="13">
        <f t="shared" si="20"/>
        <v>1.0531286960787023E-16</v>
      </c>
      <c r="V31" s="13">
        <f t="shared" si="21"/>
        <v>-6.9116428518059936E-2</v>
      </c>
      <c r="W31" s="13">
        <f t="shared" si="22"/>
        <v>1.0413894379895288E-16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2.6573161659370247E-2</v>
      </c>
      <c r="E32" s="13">
        <f t="shared" si="4"/>
        <v>37.631954105370042</v>
      </c>
      <c r="F32" s="13">
        <f t="shared" si="5"/>
        <v>-7.6923076923076927E-2</v>
      </c>
      <c r="G32" s="13">
        <f t="shared" si="6"/>
        <v>-2.0440893584130963E-3</v>
      </c>
      <c r="H32" s="13">
        <f t="shared" si="7"/>
        <v>-4.006457429423302E-18</v>
      </c>
      <c r="I32" s="13">
        <f t="shared" si="8"/>
        <v>7.6923076923076927E-2</v>
      </c>
      <c r="J32" s="13">
        <f t="shared" si="9"/>
        <v>2.044089358413098E-3</v>
      </c>
      <c r="K32" s="13">
        <f t="shared" si="10"/>
        <v>4.0064574294233059E-18</v>
      </c>
      <c r="L32" s="13">
        <f t="shared" si="11"/>
        <v>2.8927216110546645</v>
      </c>
      <c r="M32" s="13">
        <f t="shared" si="12"/>
        <v>-2.8927216110546672</v>
      </c>
      <c r="N32" s="13">
        <f t="shared" si="13"/>
        <v>5.6697942006120143E-15</v>
      </c>
      <c r="O32" s="13">
        <f t="shared" si="14"/>
        <v>-5.669794200612019E-15</v>
      </c>
      <c r="P32" s="13">
        <f t="shared" si="15"/>
        <v>1.4752418381109923E-11</v>
      </c>
      <c r="Q32" s="13">
        <f t="shared" si="16"/>
        <v>-1.4752418381109933E-11</v>
      </c>
      <c r="R32" s="13">
        <f t="shared" si="17"/>
        <v>2.8915045216440113E-26</v>
      </c>
      <c r="S32" s="13">
        <f t="shared" si="18"/>
        <v>-2.8915045216440131E-26</v>
      </c>
      <c r="T32" s="13">
        <f t="shared" si="19"/>
        <v>5.5629458233546168E-2</v>
      </c>
      <c r="U32" s="13">
        <f t="shared" si="20"/>
        <v>1.062124592507366E-16</v>
      </c>
      <c r="V32" s="13">
        <f t="shared" si="21"/>
        <v>5.5629458233546168E-2</v>
      </c>
      <c r="W32" s="13">
        <f t="shared" si="22"/>
        <v>1.0715731213385954E-16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2.0102337260227986E-2</v>
      </c>
      <c r="E33" s="13">
        <f t="shared" si="4"/>
        <v>49.745459299326207</v>
      </c>
      <c r="F33" s="13">
        <f t="shared" si="5"/>
        <v>-7.1428571428571425E-2</v>
      </c>
      <c r="G33" s="13">
        <f t="shared" si="6"/>
        <v>1.4358812328734275E-3</v>
      </c>
      <c r="H33" s="13">
        <f t="shared" si="7"/>
        <v>-2.4628347434420299E-18</v>
      </c>
      <c r="I33" s="13">
        <f t="shared" si="8"/>
        <v>7.1428571428571425E-2</v>
      </c>
      <c r="J33" s="13">
        <f t="shared" si="9"/>
        <v>-1.4358812328734288E-3</v>
      </c>
      <c r="K33" s="13">
        <f t="shared" si="10"/>
        <v>2.4628347434420322E-18</v>
      </c>
      <c r="L33" s="13">
        <f t="shared" si="11"/>
        <v>-3.5518112115761373</v>
      </c>
      <c r="M33" s="13">
        <f t="shared" si="12"/>
        <v>3.5518112115761409</v>
      </c>
      <c r="N33" s="13">
        <f t="shared" si="13"/>
        <v>6.0920944251854667E-15</v>
      </c>
      <c r="O33" s="13">
        <f t="shared" si="14"/>
        <v>-6.0920944251854722E-15</v>
      </c>
      <c r="P33" s="13">
        <f t="shared" si="15"/>
        <v>-2.451454527343211E-12</v>
      </c>
      <c r="Q33" s="13">
        <f t="shared" si="16"/>
        <v>2.4514545273432135E-12</v>
      </c>
      <c r="R33" s="13">
        <f t="shared" si="17"/>
        <v>4.2047540170345877E-27</v>
      </c>
      <c r="S33" s="13">
        <f t="shared" si="18"/>
        <v>-4.2047540170345913E-27</v>
      </c>
      <c r="T33" s="13">
        <f t="shared" si="19"/>
        <v>-4.0169721329332823E-2</v>
      </c>
      <c r="U33" s="13">
        <f t="shared" si="20"/>
        <v>7.0312880031217866E-17</v>
      </c>
      <c r="V33" s="13">
        <f t="shared" si="21"/>
        <v>-4.0169721329332823E-2</v>
      </c>
      <c r="W33" s="13">
        <f t="shared" si="22"/>
        <v>6.9630607037421615E-17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1.5207221801605036E-2</v>
      </c>
      <c r="E34" s="13">
        <f t="shared" si="4"/>
        <v>65.758230730510931</v>
      </c>
      <c r="F34" s="13">
        <f t="shared" si="5"/>
        <v>-6.6666666666666666E-2</v>
      </c>
      <c r="G34" s="13">
        <f t="shared" si="6"/>
        <v>-1.013814786773669E-3</v>
      </c>
      <c r="H34" s="13">
        <f t="shared" si="7"/>
        <v>5.4649040901099361E-18</v>
      </c>
      <c r="I34" s="13">
        <f t="shared" si="8"/>
        <v>6.6666666666666666E-2</v>
      </c>
      <c r="J34" s="13">
        <f t="shared" si="9"/>
        <v>1.0138147867736701E-3</v>
      </c>
      <c r="K34" s="13">
        <f t="shared" si="10"/>
        <v>-5.4649040901099415E-18</v>
      </c>
      <c r="L34" s="13">
        <f t="shared" si="11"/>
        <v>4.3828682339139515</v>
      </c>
      <c r="M34" s="13">
        <f t="shared" si="12"/>
        <v>-4.3828682339139542</v>
      </c>
      <c r="N34" s="13">
        <f t="shared" si="13"/>
        <v>-2.3625572294277914E-14</v>
      </c>
      <c r="O34" s="13">
        <f t="shared" si="14"/>
        <v>2.3625572294277929E-14</v>
      </c>
      <c r="P34" s="13">
        <f t="shared" si="15"/>
        <v>4.0940182087714921E-13</v>
      </c>
      <c r="Q34" s="13">
        <f t="shared" si="16"/>
        <v>-4.0940182087714936E-13</v>
      </c>
      <c r="R34" s="13">
        <f t="shared" si="17"/>
        <v>-2.2068544615827032E-27</v>
      </c>
      <c r="S34" s="13">
        <f t="shared" si="18"/>
        <v>2.2068544615827039E-27</v>
      </c>
      <c r="T34" s="13">
        <f t="shared" si="19"/>
        <v>3.1483004394176131E-2</v>
      </c>
      <c r="U34" s="13">
        <f t="shared" si="20"/>
        <v>-1.671650117931862E-16</v>
      </c>
      <c r="V34" s="13">
        <f t="shared" si="21"/>
        <v>3.1483004394176131E-2</v>
      </c>
      <c r="W34" s="13">
        <f t="shared" si="22"/>
        <v>-1.6663028058393506E-16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1.1504114766831294E-2</v>
      </c>
      <c r="E35" s="13">
        <f t="shared" si="4"/>
        <v>86.925419318938268</v>
      </c>
      <c r="F35" s="13">
        <f t="shared" si="5"/>
        <v>-6.25E-2</v>
      </c>
      <c r="G35" s="13">
        <f t="shared" si="6"/>
        <v>7.1900717292695587E-4</v>
      </c>
      <c r="H35" s="13">
        <f t="shared" si="7"/>
        <v>-1.4094248431674799E-18</v>
      </c>
      <c r="I35" s="13">
        <f t="shared" si="8"/>
        <v>6.25E-2</v>
      </c>
      <c r="J35" s="13">
        <f t="shared" si="9"/>
        <v>-7.1900717292695652E-4</v>
      </c>
      <c r="K35" s="13">
        <f t="shared" si="10"/>
        <v>1.4094248431674811E-18</v>
      </c>
      <c r="L35" s="13">
        <f t="shared" si="11"/>
        <v>-5.43211970026071</v>
      </c>
      <c r="M35" s="13">
        <f t="shared" si="12"/>
        <v>5.4321197002607144</v>
      </c>
      <c r="N35" s="13">
        <f t="shared" si="13"/>
        <v>1.0648244892244935E-14</v>
      </c>
      <c r="O35" s="13">
        <f t="shared" si="14"/>
        <v>-1.0648244892244945E-14</v>
      </c>
      <c r="P35" s="13">
        <f t="shared" si="15"/>
        <v>-6.8671743630155995E-14</v>
      </c>
      <c r="Q35" s="13">
        <f t="shared" si="16"/>
        <v>6.8671743630156045E-14</v>
      </c>
      <c r="R35" s="13">
        <f t="shared" si="17"/>
        <v>1.3461292896698636E-28</v>
      </c>
      <c r="S35" s="13">
        <f t="shared" si="18"/>
        <v>-1.3461292896698645E-28</v>
      </c>
      <c r="T35" s="13">
        <f t="shared" si="19"/>
        <v>-2.3189941211275145E-2</v>
      </c>
      <c r="U35" s="13">
        <f t="shared" si="20"/>
        <v>4.5986831196756178E-17</v>
      </c>
      <c r="V35" s="13">
        <f t="shared" si="21"/>
        <v>-2.3189941211275145E-2</v>
      </c>
      <c r="W35" s="13">
        <f t="shared" si="22"/>
        <v>4.5592955658351026E-17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8.7027504625767742E-3</v>
      </c>
      <c r="E36" s="13">
        <f t="shared" si="4"/>
        <v>114.90620170027402</v>
      </c>
      <c r="F36" s="13">
        <f t="shared" si="5"/>
        <v>-5.8823529411764705E-2</v>
      </c>
      <c r="G36" s="13">
        <f t="shared" si="6"/>
        <v>-5.1192649779863381E-4</v>
      </c>
      <c r="H36" s="13">
        <f t="shared" si="7"/>
        <v>-7.5251214300151947E-19</v>
      </c>
      <c r="I36" s="13">
        <f t="shared" si="8"/>
        <v>5.8823529411764705E-2</v>
      </c>
      <c r="J36" s="13">
        <f t="shared" si="9"/>
        <v>5.1192649779863424E-4</v>
      </c>
      <c r="K36" s="13">
        <f t="shared" si="10"/>
        <v>7.5251214300152014E-19</v>
      </c>
      <c r="L36" s="13">
        <f t="shared" si="11"/>
        <v>6.7586764088124314</v>
      </c>
      <c r="M36" s="13">
        <f t="shared" si="12"/>
        <v>-6.7586764088124376</v>
      </c>
      <c r="N36" s="13">
        <f t="shared" si="13"/>
        <v>9.9349927970515586E-15</v>
      </c>
      <c r="O36" s="13">
        <f t="shared" si="14"/>
        <v>-9.9349927970515665E-15</v>
      </c>
      <c r="P36" s="13">
        <f t="shared" si="15"/>
        <v>1.1563459528999108E-14</v>
      </c>
      <c r="Q36" s="13">
        <f t="shared" si="16"/>
        <v>-1.1563459528999119E-14</v>
      </c>
      <c r="R36" s="13">
        <f t="shared" si="17"/>
        <v>1.6997838064833386E-29</v>
      </c>
      <c r="S36" s="13">
        <f t="shared" si="18"/>
        <v>-1.6997838064833397E-29</v>
      </c>
      <c r="T36" s="13">
        <f t="shared" si="19"/>
        <v>1.7901578075759022E-2</v>
      </c>
      <c r="U36" s="13">
        <f t="shared" si="20"/>
        <v>2.608759319648837E-17</v>
      </c>
      <c r="V36" s="13">
        <f t="shared" si="21"/>
        <v>1.7901578075759022E-2</v>
      </c>
      <c r="W36" s="13">
        <f t="shared" si="22"/>
        <v>2.6391647167072097E-17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6.5835457268079321E-3</v>
      </c>
      <c r="E37" s="13">
        <f t="shared" si="4"/>
        <v>151.89383373279242</v>
      </c>
      <c r="F37" s="13">
        <f t="shared" si="5"/>
        <v>-5.5555555555555552E-2</v>
      </c>
      <c r="G37" s="13">
        <f t="shared" si="6"/>
        <v>3.6575254037821841E-4</v>
      </c>
      <c r="H37" s="13">
        <f t="shared" si="7"/>
        <v>-8.0658208750189859E-19</v>
      </c>
      <c r="I37" s="13">
        <f t="shared" si="8"/>
        <v>5.5555555555555552E-2</v>
      </c>
      <c r="J37" s="13">
        <f t="shared" si="9"/>
        <v>-3.6575254037821874E-4</v>
      </c>
      <c r="K37" s="13">
        <f t="shared" si="10"/>
        <v>8.0658208750189926E-19</v>
      </c>
      <c r="L37" s="13">
        <f t="shared" si="11"/>
        <v>-8.4381805659480786</v>
      </c>
      <c r="M37" s="13">
        <f t="shared" si="12"/>
        <v>8.4381805659480857</v>
      </c>
      <c r="N37" s="13">
        <f t="shared" si="13"/>
        <v>1.8608442988700222E-14</v>
      </c>
      <c r="O37" s="13">
        <f t="shared" si="14"/>
        <v>-1.8608442988700241E-14</v>
      </c>
      <c r="P37" s="13">
        <f t="shared" si="15"/>
        <v>-1.9538550108018044E-15</v>
      </c>
      <c r="Q37" s="13">
        <f t="shared" si="16"/>
        <v>1.9538550108018056E-15</v>
      </c>
      <c r="R37" s="13">
        <f t="shared" si="17"/>
        <v>4.3087724056787331E-30</v>
      </c>
      <c r="S37" s="13">
        <f t="shared" si="18"/>
        <v>-4.3087724056787366E-30</v>
      </c>
      <c r="T37" s="13">
        <f t="shared" si="19"/>
        <v>-1.3337142300638928E-2</v>
      </c>
      <c r="U37" s="13">
        <f t="shared" si="20"/>
        <v>2.9606880987376713E-17</v>
      </c>
      <c r="V37" s="13">
        <f t="shared" si="21"/>
        <v>-1.3337142300638928E-2</v>
      </c>
      <c r="W37" s="13">
        <f t="shared" si="22"/>
        <v>2.9380352853622925E-17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4.9803880420739594E-3</v>
      </c>
      <c r="E38" s="13">
        <f t="shared" si="4"/>
        <v>200.78756746503927</v>
      </c>
      <c r="F38" s="13">
        <f t="shared" si="5"/>
        <v>-5.2631578947368418E-2</v>
      </c>
      <c r="G38" s="13">
        <f t="shared" si="6"/>
        <v>-2.6212568642494525E-4</v>
      </c>
      <c r="H38" s="13">
        <f t="shared" si="7"/>
        <v>1.5414289831861016E-18</v>
      </c>
      <c r="I38" s="13">
        <f t="shared" si="8"/>
        <v>5.2631578947368418E-2</v>
      </c>
      <c r="J38" s="13">
        <f t="shared" si="9"/>
        <v>2.6212568642494568E-4</v>
      </c>
      <c r="K38" s="13">
        <f t="shared" si="10"/>
        <v>-1.5414289831861041E-18</v>
      </c>
      <c r="L38" s="13">
        <f t="shared" si="11"/>
        <v>10.567504582999835</v>
      </c>
      <c r="M38" s="13">
        <f t="shared" si="12"/>
        <v>-10.567504582999856</v>
      </c>
      <c r="N38" s="13">
        <f t="shared" si="13"/>
        <v>-6.2142165715804303E-14</v>
      </c>
      <c r="O38" s="13">
        <f t="shared" si="14"/>
        <v>6.214216571580443E-14</v>
      </c>
      <c r="P38" s="13">
        <f t="shared" si="15"/>
        <v>3.3115655118368182E-16</v>
      </c>
      <c r="Q38" s="13">
        <f t="shared" si="16"/>
        <v>-3.3115655118368246E-16</v>
      </c>
      <c r="R38" s="13">
        <f t="shared" si="17"/>
        <v>-1.947364689544219E-30</v>
      </c>
      <c r="S38" s="13">
        <f t="shared" si="18"/>
        <v>1.9473646895442229E-30</v>
      </c>
      <c r="T38" s="13">
        <f t="shared" si="19"/>
        <v>1.0206864475113374E-2</v>
      </c>
      <c r="U38" s="13">
        <f t="shared" si="20"/>
        <v>-5.9723974512937554E-17</v>
      </c>
      <c r="V38" s="13">
        <f t="shared" si="21"/>
        <v>1.0206864475113374E-2</v>
      </c>
      <c r="W38" s="13">
        <f t="shared" si="22"/>
        <v>-5.9550613390374252E-17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3.7676149113131151E-3</v>
      </c>
      <c r="E39" s="13">
        <f t="shared" si="4"/>
        <v>265.41990716654027</v>
      </c>
      <c r="F39" s="13">
        <f t="shared" si="5"/>
        <v>-0.05</v>
      </c>
      <c r="G39" s="13">
        <f t="shared" si="6"/>
        <v>1.883807455656558E-4</v>
      </c>
      <c r="H39" s="13">
        <f t="shared" si="7"/>
        <v>-4.6158875872859407E-19</v>
      </c>
      <c r="I39" s="13">
        <f t="shared" si="8"/>
        <v>0.05</v>
      </c>
      <c r="J39" s="13">
        <f t="shared" si="9"/>
        <v>-1.8838074556565596E-4</v>
      </c>
      <c r="K39" s="13">
        <f t="shared" si="10"/>
        <v>4.6158875872859446E-19</v>
      </c>
      <c r="L39" s="13">
        <f t="shared" si="11"/>
        <v>-13.270806977581438</v>
      </c>
      <c r="M39" s="13">
        <f t="shared" si="12"/>
        <v>13.270806977581453</v>
      </c>
      <c r="N39" s="13">
        <f t="shared" si="13"/>
        <v>3.251741732794886E-14</v>
      </c>
      <c r="O39" s="13">
        <f t="shared" si="14"/>
        <v>-3.2517417327948892E-14</v>
      </c>
      <c r="P39" s="13">
        <f t="shared" si="15"/>
        <v>-5.6282791098790429E-17</v>
      </c>
      <c r="Q39" s="13">
        <f t="shared" si="16"/>
        <v>5.6282791098790478E-17</v>
      </c>
      <c r="R39" s="13">
        <f t="shared" si="17"/>
        <v>1.3790954910525541E-31</v>
      </c>
      <c r="S39" s="13">
        <f t="shared" si="18"/>
        <v>-1.3790954910525554E-31</v>
      </c>
      <c r="T39" s="13">
        <f t="shared" si="19"/>
        <v>-7.6541812550601053E-3</v>
      </c>
      <c r="U39" s="13">
        <f t="shared" si="20"/>
        <v>1.8825945591277002E-17</v>
      </c>
      <c r="V39" s="13">
        <f t="shared" si="21"/>
        <v>-7.6541812550601053E-3</v>
      </c>
      <c r="W39" s="13">
        <f t="shared" si="22"/>
        <v>1.8695941175335595E-17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2.8501638828202251E-3</v>
      </c>
      <c r="E40" s="13">
        <f t="shared" si="4"/>
        <v>350.85701774120594</v>
      </c>
      <c r="F40" s="13">
        <f t="shared" si="5"/>
        <v>-4.7619047619047616E-2</v>
      </c>
      <c r="G40" s="13">
        <f t="shared" si="6"/>
        <v>-1.3572208965810593E-4</v>
      </c>
      <c r="H40" s="13">
        <f t="shared" si="7"/>
        <v>-1.3299433671638583E-19</v>
      </c>
      <c r="I40" s="13">
        <f t="shared" si="8"/>
        <v>4.7619047619047616E-2</v>
      </c>
      <c r="J40" s="13">
        <f t="shared" si="9"/>
        <v>1.3572208965810607E-4</v>
      </c>
      <c r="K40" s="13">
        <f t="shared" si="10"/>
        <v>1.3299433671638595E-19</v>
      </c>
      <c r="L40" s="13">
        <f t="shared" si="11"/>
        <v>16.707341313205845</v>
      </c>
      <c r="M40" s="13">
        <f t="shared" si="12"/>
        <v>-16.707341313205859</v>
      </c>
      <c r="N40" s="13">
        <f t="shared" si="13"/>
        <v>1.6371555889254431E-14</v>
      </c>
      <c r="O40" s="13">
        <f t="shared" si="14"/>
        <v>-1.6371555889254447E-14</v>
      </c>
      <c r="P40" s="13">
        <f t="shared" si="15"/>
        <v>9.5896559521152254E-18</v>
      </c>
      <c r="Q40" s="13">
        <f t="shared" si="16"/>
        <v>-9.58965595211523E-18</v>
      </c>
      <c r="R40" s="13">
        <f t="shared" si="17"/>
        <v>9.3969223131080413E-33</v>
      </c>
      <c r="S40" s="13">
        <f t="shared" si="18"/>
        <v>-9.3969223131080496E-33</v>
      </c>
      <c r="T40" s="13">
        <f t="shared" si="19"/>
        <v>5.8287772933673428E-3</v>
      </c>
      <c r="U40" s="13">
        <f t="shared" si="20"/>
        <v>5.6953972656534077E-18</v>
      </c>
      <c r="V40" s="13">
        <f t="shared" si="21"/>
        <v>5.8287772933673428E-3</v>
      </c>
      <c r="W40" s="13">
        <f t="shared" si="22"/>
        <v>5.7943976371400135E-18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2.1561211403374604E-3</v>
      </c>
      <c r="E41" s="13">
        <f t="shared" si="4"/>
        <v>463.79583284614858</v>
      </c>
      <c r="F41" s="13">
        <f t="shared" si="5"/>
        <v>-4.5454545454545456E-2</v>
      </c>
      <c r="G41" s="13">
        <f t="shared" si="6"/>
        <v>9.8005506378975475E-5</v>
      </c>
      <c r="H41" s="13">
        <f t="shared" si="7"/>
        <v>-9.6052785458873684E-19</v>
      </c>
      <c r="I41" s="13">
        <f t="shared" si="8"/>
        <v>4.5454545454545456E-2</v>
      </c>
      <c r="J41" s="13">
        <f t="shared" si="9"/>
        <v>-9.8005506378975556E-5</v>
      </c>
      <c r="K41" s="13">
        <f t="shared" si="10"/>
        <v>9.605278545887378E-19</v>
      </c>
      <c r="L41" s="13">
        <f t="shared" si="11"/>
        <v>-21.081530760227626</v>
      </c>
      <c r="M41" s="13">
        <f t="shared" si="12"/>
        <v>21.081530760227647</v>
      </c>
      <c r="N41" s="13">
        <f t="shared" si="13"/>
        <v>2.0661489604743159E-13</v>
      </c>
      <c r="O41" s="13">
        <f t="shared" si="14"/>
        <v>-2.0661489604743174E-13</v>
      </c>
      <c r="P41" s="13">
        <f t="shared" si="15"/>
        <v>-1.6376278349018448E-18</v>
      </c>
      <c r="Q41" s="13">
        <f t="shared" si="16"/>
        <v>1.6376278349018465E-18</v>
      </c>
      <c r="R41" s="13">
        <f t="shared" si="17"/>
        <v>1.6049987485300222E-32</v>
      </c>
      <c r="S41" s="13">
        <f t="shared" si="18"/>
        <v>-1.6049987485300236E-32</v>
      </c>
      <c r="T41" s="13">
        <f t="shared" si="19"/>
        <v>-4.3874010529063451E-3</v>
      </c>
      <c r="U41" s="13">
        <f t="shared" si="20"/>
        <v>4.3092751429045472E-17</v>
      </c>
      <c r="V41" s="13">
        <f t="shared" si="21"/>
        <v>-4.3874010529063451E-3</v>
      </c>
      <c r="W41" s="13">
        <f t="shared" si="22"/>
        <v>4.3018232484121516E-17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1.6310845842345335E-3</v>
      </c>
      <c r="E42" s="13">
        <f t="shared" si="4"/>
        <v>613.08898978362856</v>
      </c>
      <c r="F42" s="13">
        <f t="shared" si="5"/>
        <v>-4.3478260869565216E-2</v>
      </c>
      <c r="G42" s="13">
        <f t="shared" si="6"/>
        <v>-7.0916721053675369E-5</v>
      </c>
      <c r="H42" s="13">
        <f t="shared" si="7"/>
        <v>4.5177888076309276E-19</v>
      </c>
      <c r="I42" s="13">
        <f t="shared" si="8"/>
        <v>4.3478260869565216E-2</v>
      </c>
      <c r="J42" s="13">
        <f t="shared" si="9"/>
        <v>7.0916721053675491E-5</v>
      </c>
      <c r="K42" s="13">
        <f t="shared" si="10"/>
        <v>-4.5177888076309353E-19</v>
      </c>
      <c r="L42" s="13">
        <f t="shared" si="11"/>
        <v>26.655972117349702</v>
      </c>
      <c r="M42" s="13">
        <f t="shared" si="12"/>
        <v>-26.655972117349751</v>
      </c>
      <c r="N42" s="13">
        <f t="shared" si="13"/>
        <v>-1.6981333978644701E-13</v>
      </c>
      <c r="O42" s="13">
        <f t="shared" si="14"/>
        <v>1.6981333978644734E-13</v>
      </c>
      <c r="P42" s="13">
        <f t="shared" si="15"/>
        <v>2.8023668187138265E-19</v>
      </c>
      <c r="Q42" s="13">
        <f t="shared" si="16"/>
        <v>-2.8023668187138318E-19</v>
      </c>
      <c r="R42" s="13">
        <f t="shared" si="17"/>
        <v>-1.7852632299340443E-33</v>
      </c>
      <c r="S42" s="13">
        <f t="shared" si="18"/>
        <v>1.7852632299340477E-33</v>
      </c>
      <c r="T42" s="13">
        <f t="shared" si="19"/>
        <v>3.331623040721756E-3</v>
      </c>
      <c r="U42" s="13">
        <f t="shared" si="20"/>
        <v>-2.1189726001462524E-17</v>
      </c>
      <c r="V42" s="13">
        <f t="shared" si="21"/>
        <v>3.331623040721756E-3</v>
      </c>
      <c r="W42" s="13">
        <f t="shared" si="22"/>
        <v>-2.1133139190527046E-17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1.2338995574762333E-3</v>
      </c>
      <c r="E43" s="13">
        <f t="shared" si="4"/>
        <v>810.4387378542857</v>
      </c>
      <c r="F43" s="13">
        <f t="shared" si="5"/>
        <v>-4.1666666666666664E-2</v>
      </c>
      <c r="G43" s="13">
        <f t="shared" si="6"/>
        <v>5.1412481561509712E-5</v>
      </c>
      <c r="H43" s="13">
        <f t="shared" si="7"/>
        <v>-1.5117101363544369E-19</v>
      </c>
      <c r="I43" s="13">
        <f t="shared" si="8"/>
        <v>4.1666666666666664E-2</v>
      </c>
      <c r="J43" s="13">
        <f t="shared" si="9"/>
        <v>-5.14124815615098E-5</v>
      </c>
      <c r="K43" s="13">
        <f t="shared" si="10"/>
        <v>1.5117101363544396E-19</v>
      </c>
      <c r="L43" s="13">
        <f t="shared" si="11"/>
        <v>-33.768229331446946</v>
      </c>
      <c r="M43" s="13">
        <f t="shared" si="12"/>
        <v>33.76822933144701</v>
      </c>
      <c r="N43" s="13">
        <f t="shared" si="13"/>
        <v>9.9290625577013199E-14</v>
      </c>
      <c r="O43" s="13">
        <f t="shared" si="14"/>
        <v>-9.9290625577013376E-14</v>
      </c>
      <c r="P43" s="13">
        <f t="shared" si="15"/>
        <v>-4.8045877855730148E-20</v>
      </c>
      <c r="Q43" s="13">
        <f t="shared" si="16"/>
        <v>4.8045877855730244E-20</v>
      </c>
      <c r="R43" s="13">
        <f t="shared" si="17"/>
        <v>1.4127199924722255E-34</v>
      </c>
      <c r="S43" s="13">
        <f t="shared" si="18"/>
        <v>-1.4127199924722283E-34</v>
      </c>
      <c r="T43" s="13">
        <f t="shared" si="19"/>
        <v>-2.5131313144458201E-3</v>
      </c>
      <c r="U43" s="13">
        <f t="shared" si="20"/>
        <v>7.3986306395795492E-18</v>
      </c>
      <c r="V43" s="13">
        <f t="shared" si="21"/>
        <v>-2.5131313144458201E-3</v>
      </c>
      <c r="W43" s="13">
        <f t="shared" si="22"/>
        <v>7.3559457125009544E-18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9.3343296396523521E-4</v>
      </c>
      <c r="E44" s="13">
        <f t="shared" si="4"/>
        <v>1071.3142117372706</v>
      </c>
      <c r="F44" s="13">
        <f t="shared" si="5"/>
        <v>-0.04</v>
      </c>
      <c r="G44" s="13">
        <f t="shared" si="6"/>
        <v>-3.7337318558609408E-5</v>
      </c>
      <c r="H44" s="13">
        <f t="shared" si="7"/>
        <v>-1.8289407016625296E-20</v>
      </c>
      <c r="I44" s="13">
        <f t="shared" si="8"/>
        <v>0.04</v>
      </c>
      <c r="J44" s="13">
        <f t="shared" si="9"/>
        <v>3.7337318558609448E-5</v>
      </c>
      <c r="K44" s="13">
        <f t="shared" si="10"/>
        <v>1.8289407016625317E-20</v>
      </c>
      <c r="L44" s="13">
        <f t="shared" si="11"/>
        <v>42.852531132172231</v>
      </c>
      <c r="M44" s="13">
        <f t="shared" si="12"/>
        <v>-42.85253113217226</v>
      </c>
      <c r="N44" s="13">
        <f t="shared" si="13"/>
        <v>2.0990992760731737E-14</v>
      </c>
      <c r="O44" s="13">
        <f t="shared" si="14"/>
        <v>-2.0990992760731749E-14</v>
      </c>
      <c r="P44" s="13">
        <f t="shared" si="15"/>
        <v>8.2516673326821689E-21</v>
      </c>
      <c r="Q44" s="13">
        <f t="shared" si="16"/>
        <v>-8.2516673326821719E-21</v>
      </c>
      <c r="R44" s="13">
        <f t="shared" si="17"/>
        <v>4.0420176980924524E-36</v>
      </c>
      <c r="S44" s="13">
        <f t="shared" si="18"/>
        <v>-4.0420176980924544E-36</v>
      </c>
      <c r="T44" s="13">
        <f t="shared" si="19"/>
        <v>1.9052848289601745E-3</v>
      </c>
      <c r="U44" s="13">
        <f t="shared" si="20"/>
        <v>9.3241921212535137E-19</v>
      </c>
      <c r="V44" s="13">
        <f t="shared" si="21"/>
        <v>1.9052848289601745E-3</v>
      </c>
      <c r="W44" s="13">
        <f t="shared" si="22"/>
        <v>9.6478001377572314E-19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7.061329205750249E-4</v>
      </c>
      <c r="E45" s="13">
        <f t="shared" si="4"/>
        <v>1416.1639697886772</v>
      </c>
      <c r="F45" s="13">
        <f t="shared" si="5"/>
        <v>-3.8461538461538464E-2</v>
      </c>
      <c r="G45" s="13">
        <f t="shared" si="6"/>
        <v>2.7158958483654807E-5</v>
      </c>
      <c r="H45" s="13">
        <f t="shared" si="7"/>
        <v>1.0646424095345038E-19</v>
      </c>
      <c r="I45" s="13">
        <f t="shared" si="8"/>
        <v>3.8461538461538464E-2</v>
      </c>
      <c r="J45" s="13">
        <f t="shared" si="9"/>
        <v>-2.7158958483654854E-5</v>
      </c>
      <c r="K45" s="13">
        <f t="shared" si="10"/>
        <v>-1.0646424095345057E-19</v>
      </c>
      <c r="L45" s="13">
        <f t="shared" si="11"/>
        <v>-54.467817832913632</v>
      </c>
      <c r="M45" s="13">
        <f t="shared" si="12"/>
        <v>54.467817832913724</v>
      </c>
      <c r="N45" s="13">
        <f t="shared" si="13"/>
        <v>-2.1351609950219262E-13</v>
      </c>
      <c r="O45" s="13">
        <f t="shared" si="14"/>
        <v>2.13516099502193E-13</v>
      </c>
      <c r="P45" s="13">
        <f t="shared" si="15"/>
        <v>-1.4194581601733008E-21</v>
      </c>
      <c r="Q45" s="13">
        <f t="shared" si="16"/>
        <v>1.4194581601733033E-21</v>
      </c>
      <c r="R45" s="13">
        <f t="shared" si="17"/>
        <v>-5.564334717731602E-36</v>
      </c>
      <c r="S45" s="13">
        <f t="shared" si="18"/>
        <v>5.5643347177316113E-36</v>
      </c>
      <c r="T45" s="13">
        <f t="shared" si="19"/>
        <v>-1.4389684138830508E-3</v>
      </c>
      <c r="U45" s="13">
        <f t="shared" si="20"/>
        <v>-5.6448016998181971E-18</v>
      </c>
      <c r="V45" s="13">
        <f t="shared" si="21"/>
        <v>-1.4389684138830508E-3</v>
      </c>
      <c r="W45" s="13">
        <f t="shared" si="22"/>
        <v>-5.6692422300292278E-18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5.341826577472201E-4</v>
      </c>
      <c r="E46" s="13">
        <f t="shared" si="4"/>
        <v>1872.0188413027979</v>
      </c>
      <c r="F46" s="13">
        <f t="shared" si="5"/>
        <v>-3.7037037037037035E-2</v>
      </c>
      <c r="G46" s="13">
        <f t="shared" si="6"/>
        <v>-1.9784542879526668E-5</v>
      </c>
      <c r="H46" s="13">
        <f t="shared" si="7"/>
        <v>1.3573412189470813E-19</v>
      </c>
      <c r="I46" s="13">
        <f t="shared" si="8"/>
        <v>3.7037037037037035E-2</v>
      </c>
      <c r="J46" s="13">
        <f t="shared" si="9"/>
        <v>1.9784542879526701E-5</v>
      </c>
      <c r="K46" s="13">
        <f t="shared" si="10"/>
        <v>-1.3573412189470837E-19</v>
      </c>
      <c r="L46" s="13">
        <f t="shared" si="11"/>
        <v>69.334011374819866</v>
      </c>
      <c r="M46" s="13">
        <f t="shared" si="12"/>
        <v>-69.334011374820008</v>
      </c>
      <c r="N46" s="13">
        <f t="shared" si="13"/>
        <v>-4.7567392427032065E-13</v>
      </c>
      <c r="O46" s="13">
        <f t="shared" si="14"/>
        <v>4.7567392427032156E-13</v>
      </c>
      <c r="P46" s="13">
        <f t="shared" si="15"/>
        <v>2.4453798795271231E-22</v>
      </c>
      <c r="Q46" s="13">
        <f t="shared" si="16"/>
        <v>-2.4453798795271283E-22</v>
      </c>
      <c r="R46" s="13">
        <f t="shared" si="17"/>
        <v>-1.6776808676741195E-36</v>
      </c>
      <c r="S46" s="13">
        <f t="shared" si="18"/>
        <v>1.6776808676741229E-36</v>
      </c>
      <c r="T46" s="13">
        <f t="shared" si="19"/>
        <v>1.0899166698484536E-3</v>
      </c>
      <c r="U46" s="13">
        <f t="shared" si="20"/>
        <v>-7.4735058993978365E-18</v>
      </c>
      <c r="V46" s="13">
        <f t="shared" si="21"/>
        <v>1.0899166698484536E-3</v>
      </c>
      <c r="W46" s="13">
        <f t="shared" si="22"/>
        <v>-7.4549939285721154E-18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4.0410396332395045E-4</v>
      </c>
      <c r="E47" s="13">
        <f t="shared" si="4"/>
        <v>2474.6107209009201</v>
      </c>
      <c r="F47" s="13">
        <f t="shared" si="5"/>
        <v>-3.5714285714285712E-2</v>
      </c>
      <c r="G47" s="13">
        <f t="shared" si="6"/>
        <v>1.4432284404426801E-5</v>
      </c>
      <c r="H47" s="13">
        <f t="shared" si="7"/>
        <v>-4.9508734628878755E-20</v>
      </c>
      <c r="I47" s="13">
        <f t="shared" si="8"/>
        <v>3.5714285714285712E-2</v>
      </c>
      <c r="J47" s="13">
        <f t="shared" si="9"/>
        <v>-1.4432284404426828E-5</v>
      </c>
      <c r="K47" s="13">
        <f t="shared" si="10"/>
        <v>4.9508734628878845E-20</v>
      </c>
      <c r="L47" s="13">
        <f t="shared" si="11"/>
        <v>-88.378939885605448</v>
      </c>
      <c r="M47" s="13">
        <f t="shared" si="12"/>
        <v>88.37893988560559</v>
      </c>
      <c r="N47" s="13">
        <f t="shared" si="13"/>
        <v>3.0317650061247173E-13</v>
      </c>
      <c r="O47" s="13">
        <f t="shared" si="14"/>
        <v>-3.0317650061247224E-13</v>
      </c>
      <c r="P47" s="13">
        <f t="shared" si="15"/>
        <v>-4.2185789631765525E-23</v>
      </c>
      <c r="Q47" s="13">
        <f t="shared" si="16"/>
        <v>4.218578963176559E-23</v>
      </c>
      <c r="R47" s="13">
        <f t="shared" si="17"/>
        <v>1.4471479396208135E-37</v>
      </c>
      <c r="S47" s="13">
        <f t="shared" si="18"/>
        <v>-1.4471479396208158E-37</v>
      </c>
      <c r="T47" s="13">
        <f t="shared" si="19"/>
        <v>-8.2373810083017089E-4</v>
      </c>
      <c r="U47" s="13">
        <f t="shared" si="20"/>
        <v>2.8269064562509832E-18</v>
      </c>
      <c r="V47" s="13">
        <f t="shared" si="21"/>
        <v>-8.2373810083017089E-4</v>
      </c>
      <c r="W47" s="13">
        <f t="shared" si="22"/>
        <v>2.8129154639921682E-18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3.0570070144695657E-4</v>
      </c>
      <c r="E48" s="13">
        <f t="shared" si="4"/>
        <v>3271.1733904003299</v>
      </c>
      <c r="F48" s="13">
        <f t="shared" si="5"/>
        <v>-3.4482758620689655E-2</v>
      </c>
      <c r="G48" s="13">
        <f t="shared" si="6"/>
        <v>-1.0541403498170917E-5</v>
      </c>
      <c r="H48" s="13">
        <f t="shared" si="7"/>
        <v>2.2858025147526409E-24</v>
      </c>
      <c r="I48" s="13">
        <f t="shared" si="8"/>
        <v>3.4482758620689655E-2</v>
      </c>
      <c r="J48" s="13">
        <f t="shared" si="9"/>
        <v>1.0541403498170936E-5</v>
      </c>
      <c r="K48" s="13">
        <f t="shared" si="10"/>
        <v>-2.2858025147526449E-24</v>
      </c>
      <c r="L48" s="13">
        <f t="shared" si="11"/>
        <v>112.79907188619389</v>
      </c>
      <c r="M48" s="13">
        <f t="shared" si="12"/>
        <v>-112.7990718861941</v>
      </c>
      <c r="N48" s="13">
        <f t="shared" si="13"/>
        <v>-2.4459399758671999E-17</v>
      </c>
      <c r="O48" s="13">
        <f t="shared" si="14"/>
        <v>2.4459399758672046E-17</v>
      </c>
      <c r="P48" s="13">
        <f t="shared" si="15"/>
        <v>7.2868580372840865E-24</v>
      </c>
      <c r="Q48" s="13">
        <f t="shared" si="16"/>
        <v>-7.2868580372840997E-24</v>
      </c>
      <c r="R48" s="13">
        <f t="shared" si="17"/>
        <v>-1.5800854629233731E-42</v>
      </c>
      <c r="S48" s="13">
        <f t="shared" si="18"/>
        <v>1.5800854629233759E-42</v>
      </c>
      <c r="T48" s="13">
        <f t="shared" si="19"/>
        <v>6.2359232145062541E-4</v>
      </c>
      <c r="U48" s="13">
        <f t="shared" si="20"/>
        <v>-1.3517870570725371E-22</v>
      </c>
      <c r="V48" s="13">
        <f t="shared" si="21"/>
        <v>6.2359232145062541E-4</v>
      </c>
      <c r="W48" s="13">
        <f t="shared" si="22"/>
        <v>1.0456385935140637E-20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2.3125959492321154E-4</v>
      </c>
      <c r="E49" s="13">
        <f t="shared" si="4"/>
        <v>4324.1449088071113</v>
      </c>
      <c r="F49" s="13">
        <f t="shared" si="5"/>
        <v>-3.3333333333333333E-2</v>
      </c>
      <c r="G49" s="13">
        <f t="shared" si="6"/>
        <v>7.7086531641070509E-6</v>
      </c>
      <c r="H49" s="13">
        <f t="shared" si="7"/>
        <v>-8.3106008622800364E-20</v>
      </c>
      <c r="I49" s="13">
        <f t="shared" si="8"/>
        <v>3.3333333333333333E-2</v>
      </c>
      <c r="J49" s="13">
        <f t="shared" si="9"/>
        <v>-7.7086531641070645E-6</v>
      </c>
      <c r="K49" s="13">
        <f t="shared" si="10"/>
        <v>8.3106008622800496E-20</v>
      </c>
      <c r="L49" s="13">
        <f t="shared" si="11"/>
        <v>-144.13815591825031</v>
      </c>
      <c r="M49" s="13">
        <f t="shared" si="12"/>
        <v>144.13815591825056</v>
      </c>
      <c r="N49" s="13">
        <f t="shared" si="13"/>
        <v>1.5539351133855606E-12</v>
      </c>
      <c r="O49" s="13">
        <f t="shared" si="14"/>
        <v>-1.5539351133855636E-12</v>
      </c>
      <c r="P49" s="13">
        <f t="shared" si="15"/>
        <v>-1.2601757888931949E-24</v>
      </c>
      <c r="Q49" s="13">
        <f t="shared" si="16"/>
        <v>1.260175788893197E-24</v>
      </c>
      <c r="R49" s="13">
        <f t="shared" si="17"/>
        <v>1.3585794787815377E-38</v>
      </c>
      <c r="S49" s="13">
        <f t="shared" si="18"/>
        <v>-1.3585794787815401E-38</v>
      </c>
      <c r="T49" s="13">
        <f t="shared" si="19"/>
        <v>-4.7148827162444711E-4</v>
      </c>
      <c r="U49" s="13">
        <f t="shared" si="20"/>
        <v>5.0842308236138075E-18</v>
      </c>
      <c r="V49" s="13">
        <f t="shared" si="21"/>
        <v>-4.7148827162444711E-4</v>
      </c>
      <c r="W49" s="13">
        <f t="shared" si="22"/>
        <v>5.0762227094428452E-18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1.749456248903233E-4</v>
      </c>
      <c r="E50" s="13">
        <f t="shared" si="4"/>
        <v>5716.0617799211541</v>
      </c>
      <c r="F50" s="13">
        <f t="shared" si="5"/>
        <v>-3.2258064516129031E-2</v>
      </c>
      <c r="G50" s="13">
        <f t="shared" si="6"/>
        <v>-5.6434072545265583E-6</v>
      </c>
      <c r="H50" s="13">
        <f t="shared" si="7"/>
        <v>4.1482846350938746E-20</v>
      </c>
      <c r="I50" s="13">
        <f t="shared" si="8"/>
        <v>3.2258064516129031E-2</v>
      </c>
      <c r="J50" s="13">
        <f t="shared" si="9"/>
        <v>5.6434072545265677E-6</v>
      </c>
      <c r="K50" s="13">
        <f t="shared" si="10"/>
        <v>-4.1482846350938818E-20</v>
      </c>
      <c r="L50" s="13">
        <f t="shared" si="11"/>
        <v>184.38908403146834</v>
      </c>
      <c r="M50" s="13">
        <f t="shared" si="12"/>
        <v>-184.38908403146871</v>
      </c>
      <c r="N50" s="13">
        <f t="shared" si="13"/>
        <v>-1.3553840254099172E-12</v>
      </c>
      <c r="O50" s="13">
        <f t="shared" si="14"/>
        <v>1.3553840254099196E-12</v>
      </c>
      <c r="P50" s="13">
        <f t="shared" si="15"/>
        <v>2.1817488944732049E-25</v>
      </c>
      <c r="Q50" s="13">
        <f t="shared" si="16"/>
        <v>-2.1817488944732091E-25</v>
      </c>
      <c r="R50" s="13">
        <f t="shared" si="17"/>
        <v>-1.6037324630996384E-39</v>
      </c>
      <c r="S50" s="13">
        <f t="shared" si="18"/>
        <v>1.603732463099641E-39</v>
      </c>
      <c r="T50" s="13">
        <f t="shared" si="19"/>
        <v>3.568211898235854E-4</v>
      </c>
      <c r="U50" s="13">
        <f t="shared" si="20"/>
        <v>-2.6224174226295616E-18</v>
      </c>
      <c r="V50" s="13">
        <f t="shared" si="21"/>
        <v>3.568211898235854E-4</v>
      </c>
      <c r="W50" s="13">
        <f t="shared" si="22"/>
        <v>-2.6163569010881011E-18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1.3234465656842585E-4</v>
      </c>
      <c r="E51" s="13">
        <f t="shared" si="4"/>
        <v>7556.028523773246</v>
      </c>
      <c r="F51" s="13">
        <f t="shared" si="5"/>
        <v>-3.125E-2</v>
      </c>
      <c r="G51" s="13">
        <f t="shared" si="6"/>
        <v>4.1357705177633079E-6</v>
      </c>
      <c r="H51" s="13">
        <f t="shared" si="7"/>
        <v>-1.6214185151021888E-20</v>
      </c>
      <c r="I51" s="13">
        <f t="shared" si="8"/>
        <v>3.125E-2</v>
      </c>
      <c r="J51" s="13">
        <f t="shared" si="9"/>
        <v>-4.1357705177633147E-6</v>
      </c>
      <c r="K51" s="13">
        <f t="shared" si="10"/>
        <v>1.6214185151021915E-20</v>
      </c>
      <c r="L51" s="13">
        <f t="shared" si="11"/>
        <v>-236.12588723214299</v>
      </c>
      <c r="M51" s="13">
        <f t="shared" si="12"/>
        <v>236.12588723214344</v>
      </c>
      <c r="N51" s="13">
        <f t="shared" si="13"/>
        <v>9.2572565090043845E-13</v>
      </c>
      <c r="O51" s="13">
        <f t="shared" si="14"/>
        <v>-9.2572565090044027E-13</v>
      </c>
      <c r="P51" s="13">
        <f t="shared" si="15"/>
        <v>-3.7812078256535713E-26</v>
      </c>
      <c r="Q51" s="13">
        <f t="shared" si="16"/>
        <v>3.7812078256535782E-26</v>
      </c>
      <c r="R51" s="13">
        <f t="shared" si="17"/>
        <v>1.4824130960921137E-40</v>
      </c>
      <c r="S51" s="13">
        <f t="shared" si="18"/>
        <v>-1.4824130960921163E-40</v>
      </c>
      <c r="T51" s="13">
        <f t="shared" si="19"/>
        <v>-2.6984881220273199E-4</v>
      </c>
      <c r="U51" s="13">
        <f t="shared" si="20"/>
        <v>1.0580755677007618E-18</v>
      </c>
      <c r="V51" s="13">
        <f t="shared" si="21"/>
        <v>-2.6984881220273199E-4</v>
      </c>
      <c r="W51" s="13">
        <f t="shared" si="22"/>
        <v>1.0534922509417412E-18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1.0011744010857735E-4</v>
      </c>
      <c r="E52" s="13">
        <f t="shared" ref="E52:E69" si="26">EXP($A52*Leiter_u1)</f>
        <v>9988.2697651428171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-3.0338618214720411E-6</v>
      </c>
      <c r="H52" s="13">
        <f t="shared" ref="H52:H69" si="29">Strom_1/$A52*SIN($A52*Leiter_v1)/EXP($A52*Leiter_u1)</f>
        <v>1.4874303131086613E-21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3.0338618214720466E-6</v>
      </c>
      <c r="K52" s="13">
        <f t="shared" ref="K52:K69" si="32">Strom_2/$A52*SIN($A52*Leiter_v2)/EXP(-$A52*Leiter_u2)</f>
        <v>-1.4874303131086639E-21</v>
      </c>
      <c r="L52" s="13">
        <f t="shared" ref="L52:L69" si="33">F52+G52+I52+J52*EXP(-2*$A52*Leiter_u2)</f>
        <v>302.67483833410182</v>
      </c>
      <c r="M52" s="13">
        <f t="shared" ref="M52:M69" si="34">F52+G52*EXP(2*$A52*Leiter_u1)+I52+J52</f>
        <v>-302.67483833410233</v>
      </c>
      <c r="N52" s="13">
        <f t="shared" ref="N52:N69" si="35">H52+K52*EXP(-2*$A52*Leiter_u2)</f>
        <v>-1.4839427635335221E-13</v>
      </c>
      <c r="O52" s="13">
        <f t="shared" ref="O52:O69" si="36">H52*EXP(2*$A52*Leiter_u1)+K52</f>
        <v>1.4839427635335246E-13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6.5596497652053294E-27</v>
      </c>
      <c r="Q52" s="13">
        <f t="shared" ref="Q52:Q69" si="38">(M52+P52)*((Perm_mü1-1)/(Perm_mü1+1)*EXP(-2*$A52*Körper_u1))</f>
        <v>-6.5596497652053395E-27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-3.2160403071384369E-42</v>
      </c>
      <c r="S52" s="13">
        <f t="shared" ref="S52:S69" si="40">(O52+R52)*((Perm_mü1-1)/(Perm_mü1+1)*EXP(-2*$A52*Körper_u1))</f>
        <v>3.216040307138442E-42</v>
      </c>
      <c r="T52" s="13">
        <f t="shared" ref="T52:T69" si="41">Strom_1/Metric_h*$A52*((-(I52+J52+P52)*$B52-(K52+R52)*$C52)*$D52+((Q52*$B52+S52*$C52)*$E52))</f>
        <v>2.0418545149516261E-4</v>
      </c>
      <c r="U52" s="13">
        <f t="shared" ref="U52:U69" si="42">Strom_1/Metric_h*$A52*((-(I52+J52+P52)*$C52+(K52+R52)*$B52)*$D52+((-Q52*$C52+S52*$B52)*$E52))</f>
        <v>-1.0009725034720049E-19</v>
      </c>
      <c r="V52" s="13">
        <f t="shared" ref="V52:V69" si="43">KoorK_xu*T52-KoorK_xv*U52</f>
        <v>2.0418545149516261E-4</v>
      </c>
      <c r="W52" s="13">
        <f t="shared" ref="W52:W69" si="44">KoorK_yu*T52+KoorK_yv*U52</f>
        <v>-9.6629209876142574E-20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7.5737865613880267E-5</v>
      </c>
      <c r="E53" s="13">
        <f t="shared" si="26"/>
        <v>13203.435189184058</v>
      </c>
      <c r="F53" s="13">
        <f t="shared" si="27"/>
        <v>-2.9411764705882353E-2</v>
      </c>
      <c r="G53" s="13">
        <f t="shared" si="28"/>
        <v>2.2275842827611845E-6</v>
      </c>
      <c r="H53" s="13">
        <f t="shared" si="29"/>
        <v>6.548925400601114E-21</v>
      </c>
      <c r="I53" s="13">
        <f t="shared" si="30"/>
        <v>2.9411764705882353E-2</v>
      </c>
      <c r="J53" s="13">
        <f t="shared" si="31"/>
        <v>-2.2275842827611883E-6</v>
      </c>
      <c r="K53" s="13">
        <f t="shared" si="32"/>
        <v>-6.548925400601126E-21</v>
      </c>
      <c r="L53" s="13">
        <f t="shared" si="33"/>
        <v>-388.33632686606376</v>
      </c>
      <c r="M53" s="13">
        <f t="shared" si="34"/>
        <v>388.3363268660645</v>
      </c>
      <c r="N53" s="13">
        <f t="shared" si="35"/>
        <v>-1.1416787479919352E-12</v>
      </c>
      <c r="O53" s="13">
        <f t="shared" si="36"/>
        <v>1.1416787479919372E-12</v>
      </c>
      <c r="P53" s="13">
        <f t="shared" si="37"/>
        <v>-1.1390157750606626E-27</v>
      </c>
      <c r="Q53" s="13">
        <f t="shared" si="38"/>
        <v>1.1390157750606648E-27</v>
      </c>
      <c r="R53" s="13">
        <f t="shared" si="39"/>
        <v>-3.3486182312859503E-42</v>
      </c>
      <c r="S53" s="13">
        <f t="shared" si="40"/>
        <v>3.348618231285956E-42</v>
      </c>
      <c r="T53" s="13">
        <f t="shared" si="41"/>
        <v>-1.5443713916767215E-4</v>
      </c>
      <c r="U53" s="13">
        <f t="shared" si="42"/>
        <v>-4.5406762751650776E-19</v>
      </c>
      <c r="V53" s="13">
        <f t="shared" si="43"/>
        <v>-1.5443713916767215E-4</v>
      </c>
      <c r="W53" s="13">
        <f t="shared" si="44"/>
        <v>-4.5669070494414019E-19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5.7294955619373032E-5</v>
      </c>
      <c r="E54" s="13">
        <f t="shared" si="26"/>
        <v>17453.543495928148</v>
      </c>
      <c r="F54" s="13">
        <f t="shared" si="27"/>
        <v>-2.8571428571428571E-2</v>
      </c>
      <c r="G54" s="13">
        <f t="shared" si="28"/>
        <v>-1.6369987319820863E-6</v>
      </c>
      <c r="H54" s="13">
        <f t="shared" si="29"/>
        <v>1.2835270422405115E-20</v>
      </c>
      <c r="I54" s="13">
        <f t="shared" si="30"/>
        <v>2.8571428571428571E-2</v>
      </c>
      <c r="J54" s="13">
        <f t="shared" si="31"/>
        <v>1.6369987319820895E-6</v>
      </c>
      <c r="K54" s="13">
        <f t="shared" si="32"/>
        <v>-1.2835270422405139E-20</v>
      </c>
      <c r="L54" s="13">
        <f t="shared" si="33"/>
        <v>498.67266967523318</v>
      </c>
      <c r="M54" s="13">
        <f t="shared" si="34"/>
        <v>-498.67266967523398</v>
      </c>
      <c r="N54" s="13">
        <f t="shared" si="35"/>
        <v>-3.909959392451355E-12</v>
      </c>
      <c r="O54" s="13">
        <f t="shared" si="36"/>
        <v>3.9099593924513615E-12</v>
      </c>
      <c r="P54" s="13">
        <f t="shared" si="37"/>
        <v>1.9794962119804463E-28</v>
      </c>
      <c r="Q54" s="13">
        <f t="shared" si="38"/>
        <v>-1.9794962119804492E-28</v>
      </c>
      <c r="R54" s="13">
        <f t="shared" si="39"/>
        <v>-1.5520701809055294E-42</v>
      </c>
      <c r="S54" s="13">
        <f t="shared" si="40"/>
        <v>1.5520701809055316E-42</v>
      </c>
      <c r="T54" s="13">
        <f t="shared" si="41"/>
        <v>1.1684573084843719E-4</v>
      </c>
      <c r="U54" s="13">
        <f t="shared" si="42"/>
        <v>-9.1610372131333856E-19</v>
      </c>
      <c r="V54" s="13">
        <f t="shared" si="43"/>
        <v>1.1684573084843719E-4</v>
      </c>
      <c r="W54" s="13">
        <f t="shared" si="44"/>
        <v>-9.1411912485710016E-19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4.3343074336970988E-5</v>
      </c>
      <c r="E55" s="13">
        <f t="shared" si="26"/>
        <v>23071.736726045183</v>
      </c>
      <c r="F55" s="13">
        <f t="shared" si="27"/>
        <v>-2.7777777777777776E-2</v>
      </c>
      <c r="G55" s="13">
        <f t="shared" si="28"/>
        <v>1.2039742871380829E-6</v>
      </c>
      <c r="H55" s="13">
        <f t="shared" si="29"/>
        <v>-5.3101700554929467E-21</v>
      </c>
      <c r="I55" s="13">
        <f t="shared" si="30"/>
        <v>2.7777777777777776E-2</v>
      </c>
      <c r="J55" s="13">
        <f t="shared" si="31"/>
        <v>-1.203974287138085E-6</v>
      </c>
      <c r="K55" s="13">
        <f t="shared" si="32"/>
        <v>5.3101700554929557E-21</v>
      </c>
      <c r="L55" s="13">
        <f t="shared" si="33"/>
        <v>-640.88157451950178</v>
      </c>
      <c r="M55" s="13">
        <f t="shared" si="34"/>
        <v>640.88157451950303</v>
      </c>
      <c r="N55" s="13">
        <f t="shared" si="35"/>
        <v>2.8266302548870967E-12</v>
      </c>
      <c r="O55" s="13">
        <f t="shared" si="36"/>
        <v>-2.826630254887102E-12</v>
      </c>
      <c r="P55" s="13">
        <f t="shared" si="37"/>
        <v>-3.4429782681473877E-29</v>
      </c>
      <c r="Q55" s="13">
        <f t="shared" si="38"/>
        <v>3.4429782681473939E-29</v>
      </c>
      <c r="R55" s="13">
        <f t="shared" si="39"/>
        <v>1.5185374219817025E-43</v>
      </c>
      <c r="S55" s="13">
        <f t="shared" si="40"/>
        <v>-1.5185374219817051E-43</v>
      </c>
      <c r="T55" s="13">
        <f t="shared" si="41"/>
        <v>-8.838375902357477E-5</v>
      </c>
      <c r="U55" s="13">
        <f t="shared" si="42"/>
        <v>3.8983650961710983E-19</v>
      </c>
      <c r="V55" s="13">
        <f t="shared" si="43"/>
        <v>-8.838375902357477E-5</v>
      </c>
      <c r="W55" s="13">
        <f t="shared" si="44"/>
        <v>3.8833533286316635E-19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3.2788612412241367E-5</v>
      </c>
      <c r="E56" s="13">
        <f t="shared" si="26"/>
        <v>30498.393388146487</v>
      </c>
      <c r="F56" s="13">
        <f t="shared" si="27"/>
        <v>-2.7027027027027029E-2</v>
      </c>
      <c r="G56" s="13">
        <f t="shared" si="28"/>
        <v>-8.8617871384436135E-7</v>
      </c>
      <c r="H56" s="13">
        <f t="shared" si="29"/>
        <v>8.68752545008814E-22</v>
      </c>
      <c r="I56" s="13">
        <f t="shared" si="30"/>
        <v>2.7027027027027029E-2</v>
      </c>
      <c r="J56" s="13">
        <f t="shared" si="31"/>
        <v>8.8617871384436294E-7</v>
      </c>
      <c r="K56" s="13">
        <f t="shared" si="32"/>
        <v>-8.687525450088155E-22</v>
      </c>
      <c r="L56" s="13">
        <f t="shared" si="33"/>
        <v>824.28090149615741</v>
      </c>
      <c r="M56" s="13">
        <f t="shared" si="34"/>
        <v>-824.28090149615889</v>
      </c>
      <c r="N56" s="13">
        <f t="shared" si="35"/>
        <v>-8.080719157317894E-13</v>
      </c>
      <c r="O56" s="13">
        <f t="shared" si="36"/>
        <v>8.0807191573179082E-13</v>
      </c>
      <c r="P56" s="13">
        <f t="shared" si="37"/>
        <v>5.9930668322003328E-30</v>
      </c>
      <c r="Q56" s="13">
        <f t="shared" si="38"/>
        <v>-5.9930668322003426E-30</v>
      </c>
      <c r="R56" s="13">
        <f t="shared" si="39"/>
        <v>-5.8752167949233331E-45</v>
      </c>
      <c r="S56" s="13">
        <f t="shared" si="40"/>
        <v>5.875216794923343E-45</v>
      </c>
      <c r="T56" s="13">
        <f t="shared" si="41"/>
        <v>6.6866540969378891E-5</v>
      </c>
      <c r="U56" s="13">
        <f t="shared" si="42"/>
        <v>-6.5549501575570933E-20</v>
      </c>
      <c r="V56" s="13">
        <f t="shared" si="43"/>
        <v>6.6866540969378891E-5</v>
      </c>
      <c r="W56" s="13">
        <f t="shared" si="44"/>
        <v>-6.441378956208817E-20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2.4804265049633285E-5</v>
      </c>
      <c r="E57" s="13">
        <f t="shared" si="26"/>
        <v>40315.647248527705</v>
      </c>
      <c r="F57" s="13">
        <f t="shared" si="27"/>
        <v>-2.6315789473684209E-2</v>
      </c>
      <c r="G57" s="13">
        <f t="shared" si="28"/>
        <v>6.5274381709561269E-7</v>
      </c>
      <c r="H57" s="13">
        <f t="shared" si="29"/>
        <v>-7.6769144755662808E-21</v>
      </c>
      <c r="I57" s="13">
        <f t="shared" si="30"/>
        <v>2.6315789473684209E-2</v>
      </c>
      <c r="J57" s="13">
        <f t="shared" si="31"/>
        <v>-6.5274381709561502E-7</v>
      </c>
      <c r="K57" s="13">
        <f t="shared" si="32"/>
        <v>7.6769144755663094E-21</v>
      </c>
      <c r="L57" s="13">
        <f t="shared" si="33"/>
        <v>-1060.9380848348233</v>
      </c>
      <c r="M57" s="13">
        <f t="shared" si="34"/>
        <v>1060.9380848348271</v>
      </c>
      <c r="N57" s="13">
        <f t="shared" si="35"/>
        <v>1.2477683783184728E-11</v>
      </c>
      <c r="O57" s="13">
        <f t="shared" si="36"/>
        <v>-1.2477683783184768E-11</v>
      </c>
      <c r="P57" s="13">
        <f t="shared" si="37"/>
        <v>-1.043953875130244E-30</v>
      </c>
      <c r="Q57" s="13">
        <f t="shared" si="38"/>
        <v>1.0439538751302477E-30</v>
      </c>
      <c r="R57" s="13">
        <f t="shared" si="39"/>
        <v>1.2277932637448424E-44</v>
      </c>
      <c r="S57" s="13">
        <f t="shared" si="40"/>
        <v>-1.2277932637448461E-44</v>
      </c>
      <c r="T57" s="13">
        <f t="shared" si="41"/>
        <v>-5.0580971994390385E-5</v>
      </c>
      <c r="U57" s="13">
        <f t="shared" si="42"/>
        <v>5.9489713697872801E-19</v>
      </c>
      <c r="V57" s="13">
        <f t="shared" si="43"/>
        <v>-5.0580971994390385E-5</v>
      </c>
      <c r="W57" s="13">
        <f t="shared" si="44"/>
        <v>5.9403803141240341E-19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1.8764184251443379E-5</v>
      </c>
      <c r="E58" s="13">
        <f t="shared" si="26"/>
        <v>53293.017516766173</v>
      </c>
      <c r="F58" s="13">
        <f t="shared" si="27"/>
        <v>-2.564102564102564E-2</v>
      </c>
      <c r="G58" s="13">
        <f t="shared" si="28"/>
        <v>-4.8113292952418926E-7</v>
      </c>
      <c r="H58" s="13">
        <f t="shared" si="29"/>
        <v>4.0082186743695964E-21</v>
      </c>
      <c r="I58" s="13">
        <f t="shared" si="30"/>
        <v>2.564102564102564E-2</v>
      </c>
      <c r="J58" s="13">
        <f t="shared" si="31"/>
        <v>4.811329295241901E-7</v>
      </c>
      <c r="K58" s="13">
        <f t="shared" si="32"/>
        <v>-4.0082186743696032E-21</v>
      </c>
      <c r="L58" s="13">
        <f t="shared" si="33"/>
        <v>1366.4876281538948</v>
      </c>
      <c r="M58" s="13">
        <f t="shared" si="34"/>
        <v>-1366.4876281538973</v>
      </c>
      <c r="N58" s="13">
        <f t="shared" si="35"/>
        <v>-1.13839250929635E-11</v>
      </c>
      <c r="O58" s="13">
        <f t="shared" si="36"/>
        <v>1.1383925092963525E-11</v>
      </c>
      <c r="P58" s="13">
        <f t="shared" si="37"/>
        <v>1.8197610395199448E-31</v>
      </c>
      <c r="Q58" s="13">
        <f t="shared" si="38"/>
        <v>-1.8197610395199479E-31</v>
      </c>
      <c r="R58" s="13">
        <f t="shared" si="39"/>
        <v>-1.5160051898146708E-45</v>
      </c>
      <c r="S58" s="13">
        <f t="shared" si="40"/>
        <v>1.5160051898146737E-45</v>
      </c>
      <c r="T58" s="13">
        <f t="shared" si="41"/>
        <v>3.8265678443878971E-5</v>
      </c>
      <c r="U58" s="13">
        <f t="shared" si="42"/>
        <v>-3.187774512413588E-19</v>
      </c>
      <c r="V58" s="13">
        <f t="shared" si="43"/>
        <v>3.8265678443878971E-5</v>
      </c>
      <c r="W58" s="13">
        <f t="shared" si="44"/>
        <v>-3.1812751795510309E-19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1.4194922119948934E-5</v>
      </c>
      <c r="E59" s="13">
        <f t="shared" si="26"/>
        <v>70447.727120294876</v>
      </c>
      <c r="F59" s="13">
        <f t="shared" si="27"/>
        <v>-2.5000000000000001E-2</v>
      </c>
      <c r="G59" s="13">
        <f t="shared" si="28"/>
        <v>3.5487305299872332E-7</v>
      </c>
      <c r="H59" s="13">
        <f t="shared" si="29"/>
        <v>-1.7390886902803628E-21</v>
      </c>
      <c r="I59" s="13">
        <f t="shared" si="30"/>
        <v>2.5000000000000001E-2</v>
      </c>
      <c r="J59" s="13">
        <f t="shared" si="31"/>
        <v>-3.5487305299872396E-7</v>
      </c>
      <c r="K59" s="13">
        <f t="shared" si="32"/>
        <v>1.7390886902803658E-21</v>
      </c>
      <c r="L59" s="13">
        <f t="shared" si="33"/>
        <v>-1761.1931776524955</v>
      </c>
      <c r="M59" s="13">
        <f t="shared" si="34"/>
        <v>1761.1931776524987</v>
      </c>
      <c r="N59" s="13">
        <f t="shared" si="35"/>
        <v>8.6308924015862286E-12</v>
      </c>
      <c r="O59" s="13">
        <f t="shared" si="36"/>
        <v>-8.6308924015862448E-12</v>
      </c>
      <c r="P59" s="13">
        <f t="shared" si="37"/>
        <v>-3.1741908889266941E-32</v>
      </c>
      <c r="Q59" s="13">
        <f t="shared" si="38"/>
        <v>3.174190888926699E-32</v>
      </c>
      <c r="R59" s="13">
        <f t="shared" si="39"/>
        <v>1.555542025261423E-46</v>
      </c>
      <c r="S59" s="13">
        <f t="shared" si="40"/>
        <v>-1.5555420252614256E-46</v>
      </c>
      <c r="T59" s="13">
        <f t="shared" si="41"/>
        <v>-2.8946657939569519E-5</v>
      </c>
      <c r="U59" s="13">
        <f t="shared" si="42"/>
        <v>1.4185782665852926E-19</v>
      </c>
      <c r="V59" s="13">
        <f t="shared" si="43"/>
        <v>-2.8946657939569519E-5</v>
      </c>
      <c r="W59" s="13">
        <f t="shared" si="44"/>
        <v>1.4136617467989319E-19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1.0738319944599566E-5</v>
      </c>
      <c r="E60" s="13">
        <f t="shared" si="26"/>
        <v>93124.437077600058</v>
      </c>
      <c r="F60" s="13">
        <f t="shared" si="27"/>
        <v>-2.4390243902439025E-2</v>
      </c>
      <c r="G60" s="13">
        <f t="shared" si="28"/>
        <v>-2.6191024255120894E-7</v>
      </c>
      <c r="H60" s="13">
        <f t="shared" si="29"/>
        <v>4.1070799128329687E-21</v>
      </c>
      <c r="I60" s="13">
        <f t="shared" si="30"/>
        <v>2.4390243902439025E-2</v>
      </c>
      <c r="J60" s="13">
        <f t="shared" si="31"/>
        <v>2.6191024255120936E-7</v>
      </c>
      <c r="K60" s="13">
        <f t="shared" si="32"/>
        <v>-4.1070799128329755E-21</v>
      </c>
      <c r="L60" s="13">
        <f t="shared" si="33"/>
        <v>2271.3277333380865</v>
      </c>
      <c r="M60" s="13">
        <f t="shared" si="34"/>
        <v>-2271.3277333380911</v>
      </c>
      <c r="N60" s="13">
        <f t="shared" si="35"/>
        <v>-3.561725734047752E-11</v>
      </c>
      <c r="O60" s="13">
        <f t="shared" si="36"/>
        <v>3.5617257340477585E-11</v>
      </c>
      <c r="P60" s="13">
        <f t="shared" si="37"/>
        <v>5.5401718675265158E-33</v>
      </c>
      <c r="Q60" s="13">
        <f t="shared" si="38"/>
        <v>-5.540171867526526E-33</v>
      </c>
      <c r="R60" s="13">
        <f t="shared" si="39"/>
        <v>-8.6876818444057611E-47</v>
      </c>
      <c r="S60" s="13">
        <f t="shared" si="40"/>
        <v>8.6876818444057757E-47</v>
      </c>
      <c r="T60" s="13">
        <f t="shared" si="41"/>
        <v>2.1898410007200269E-5</v>
      </c>
      <c r="U60" s="13">
        <f t="shared" si="42"/>
        <v>-3.4339074794960416E-19</v>
      </c>
      <c r="V60" s="13">
        <f t="shared" si="43"/>
        <v>2.1898410007200269E-5</v>
      </c>
      <c r="W60" s="13">
        <f t="shared" si="44"/>
        <v>-3.4301880875608828E-19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8.1234341589328616E-6</v>
      </c>
      <c r="E61" s="13">
        <f t="shared" si="26"/>
        <v>123100.64689825289</v>
      </c>
      <c r="F61" s="13">
        <f t="shared" si="27"/>
        <v>-2.3809523809523808E-2</v>
      </c>
      <c r="G61" s="13">
        <f t="shared" si="28"/>
        <v>1.9341509902221095E-7</v>
      </c>
      <c r="H61" s="13">
        <f t="shared" si="29"/>
        <v>3.7905565512867462E-22</v>
      </c>
      <c r="I61" s="13">
        <f t="shared" si="30"/>
        <v>2.3809523809523808E-2</v>
      </c>
      <c r="J61" s="13">
        <f t="shared" si="31"/>
        <v>-1.934150990222113E-7</v>
      </c>
      <c r="K61" s="13">
        <f t="shared" si="32"/>
        <v>-3.7905565512867528E-22</v>
      </c>
      <c r="L61" s="13">
        <f t="shared" si="33"/>
        <v>-2930.9677830983151</v>
      </c>
      <c r="M61" s="13">
        <f t="shared" si="34"/>
        <v>2930.9677830983201</v>
      </c>
      <c r="N61" s="13">
        <f t="shared" si="35"/>
        <v>-5.7441219367045813E-12</v>
      </c>
      <c r="O61" s="13">
        <f t="shared" si="36"/>
        <v>5.7441219367045918E-12</v>
      </c>
      <c r="P61" s="13">
        <f t="shared" si="37"/>
        <v>-9.6754654456314323E-34</v>
      </c>
      <c r="Q61" s="13">
        <f t="shared" si="38"/>
        <v>9.6754654456314459E-34</v>
      </c>
      <c r="R61" s="13">
        <f t="shared" si="39"/>
        <v>-1.8962014401716957E-48</v>
      </c>
      <c r="S61" s="13">
        <f t="shared" si="40"/>
        <v>1.8962014401716987E-48</v>
      </c>
      <c r="T61" s="13">
        <f t="shared" si="41"/>
        <v>-1.6565620833578972E-5</v>
      </c>
      <c r="U61" s="13">
        <f t="shared" si="42"/>
        <v>-3.2465631169756814E-20</v>
      </c>
      <c r="V61" s="13">
        <f t="shared" si="43"/>
        <v>-1.6565620833578972E-5</v>
      </c>
      <c r="W61" s="13">
        <f t="shared" si="44"/>
        <v>-3.2746994229947283E-20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6.1452986011749815E-6</v>
      </c>
      <c r="E62" s="13">
        <f t="shared" si="26"/>
        <v>162726.02275319866</v>
      </c>
      <c r="F62" s="13">
        <f t="shared" si="27"/>
        <v>-2.3255813953488372E-2</v>
      </c>
      <c r="G62" s="13">
        <f t="shared" si="28"/>
        <v>-1.429139209575577E-7</v>
      </c>
      <c r="H62" s="13">
        <f t="shared" si="29"/>
        <v>1.2606225504950922E-21</v>
      </c>
      <c r="I62" s="13">
        <f t="shared" si="30"/>
        <v>2.3255813953488372E-2</v>
      </c>
      <c r="J62" s="13">
        <f t="shared" si="31"/>
        <v>1.4291392095755823E-7</v>
      </c>
      <c r="K62" s="13">
        <f t="shared" si="32"/>
        <v>-1.2606225504950967E-21</v>
      </c>
      <c r="L62" s="13">
        <f t="shared" si="33"/>
        <v>3784.3261103965765</v>
      </c>
      <c r="M62" s="13">
        <f t="shared" si="34"/>
        <v>-3784.3261103965901</v>
      </c>
      <c r="N62" s="13">
        <f t="shared" si="35"/>
        <v>-3.3380980671645482E-11</v>
      </c>
      <c r="O62" s="13">
        <f t="shared" si="36"/>
        <v>3.3380980671645599E-11</v>
      </c>
      <c r="P62" s="13">
        <f t="shared" si="37"/>
        <v>1.690700820267512E-34</v>
      </c>
      <c r="Q62" s="13">
        <f t="shared" si="38"/>
        <v>-1.6907008202675182E-34</v>
      </c>
      <c r="R62" s="13">
        <f t="shared" si="39"/>
        <v>-1.4913421770876578E-48</v>
      </c>
      <c r="S62" s="13">
        <f t="shared" si="40"/>
        <v>1.491342177087663E-48</v>
      </c>
      <c r="T62" s="13">
        <f t="shared" si="41"/>
        <v>1.2531909180655215E-5</v>
      </c>
      <c r="U62" s="13">
        <f t="shared" si="42"/>
        <v>-1.1054143728731946E-19</v>
      </c>
      <c r="V62" s="13">
        <f t="shared" si="43"/>
        <v>1.2531909180655215E-5</v>
      </c>
      <c r="W62" s="13">
        <f t="shared" si="44"/>
        <v>-1.1032858584320389E-19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4.6488583718101103E-6</v>
      </c>
      <c r="E63" s="13">
        <f t="shared" si="26"/>
        <v>215106.57456545258</v>
      </c>
      <c r="F63" s="13">
        <f t="shared" si="27"/>
        <v>-2.2727272727272728E-2</v>
      </c>
      <c r="G63" s="13">
        <f t="shared" si="28"/>
        <v>1.0565587208659342E-7</v>
      </c>
      <c r="H63" s="13">
        <f t="shared" si="29"/>
        <v>-2.0710144131617619E-21</v>
      </c>
      <c r="I63" s="13">
        <f t="shared" si="30"/>
        <v>2.2727272727272728E-2</v>
      </c>
      <c r="J63" s="13">
        <f t="shared" si="31"/>
        <v>-1.0565587208659361E-7</v>
      </c>
      <c r="K63" s="13">
        <f t="shared" si="32"/>
        <v>2.0710144131617657E-21</v>
      </c>
      <c r="L63" s="13">
        <f t="shared" si="33"/>
        <v>-4888.7857854728036</v>
      </c>
      <c r="M63" s="13">
        <f t="shared" si="34"/>
        <v>4888.7857854728127</v>
      </c>
      <c r="N63" s="13">
        <f t="shared" si="35"/>
        <v>9.5827573277484129E-11</v>
      </c>
      <c r="O63" s="13">
        <f t="shared" si="36"/>
        <v>-9.582757327748431E-11</v>
      </c>
      <c r="P63" s="13">
        <f t="shared" si="37"/>
        <v>-2.9559467401510142E-35</v>
      </c>
      <c r="Q63" s="13">
        <f t="shared" si="38"/>
        <v>2.9559467401510196E-35</v>
      </c>
      <c r="R63" s="13">
        <f t="shared" si="39"/>
        <v>5.7941013428709056E-49</v>
      </c>
      <c r="S63" s="13">
        <f t="shared" si="40"/>
        <v>-5.7941013428709162E-49</v>
      </c>
      <c r="T63" s="13">
        <f t="shared" si="41"/>
        <v>-9.4801645674991228E-6</v>
      </c>
      <c r="U63" s="13">
        <f t="shared" si="42"/>
        <v>1.8582638470294449E-19</v>
      </c>
      <c r="V63" s="13">
        <f t="shared" si="43"/>
        <v>-9.4801645674991228E-6</v>
      </c>
      <c r="W63" s="13">
        <f t="shared" si="44"/>
        <v>1.8566536640241608E-19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3.5168159537466181E-6</v>
      </c>
      <c r="E64" s="13">
        <f t="shared" si="26"/>
        <v>284348.11862550164</v>
      </c>
      <c r="F64" s="13">
        <f t="shared" si="27"/>
        <v>-2.2222222222222223E-2</v>
      </c>
      <c r="G64" s="13">
        <f t="shared" si="28"/>
        <v>-7.8151465638813735E-8</v>
      </c>
      <c r="H64" s="13">
        <f t="shared" si="29"/>
        <v>1.5321238219974453E-22</v>
      </c>
      <c r="I64" s="13">
        <f t="shared" si="30"/>
        <v>2.2222222222222223E-2</v>
      </c>
      <c r="J64" s="13">
        <f t="shared" si="31"/>
        <v>7.8151465638813881E-8</v>
      </c>
      <c r="K64" s="13">
        <f t="shared" si="32"/>
        <v>-1.5321238219974481E-22</v>
      </c>
      <c r="L64" s="13">
        <f t="shared" si="33"/>
        <v>6318.847080488541</v>
      </c>
      <c r="M64" s="13">
        <f t="shared" si="34"/>
        <v>-6318.8470804885519</v>
      </c>
      <c r="N64" s="13">
        <f t="shared" si="35"/>
        <v>-1.2387811361489463E-11</v>
      </c>
      <c r="O64" s="13">
        <f t="shared" si="36"/>
        <v>1.2387811361489484E-11</v>
      </c>
      <c r="P64" s="13">
        <f t="shared" si="37"/>
        <v>5.170717723814394E-36</v>
      </c>
      <c r="Q64" s="13">
        <f t="shared" si="38"/>
        <v>-5.1707177238144027E-36</v>
      </c>
      <c r="R64" s="13">
        <f t="shared" si="39"/>
        <v>-1.0136956148837608E-50</v>
      </c>
      <c r="S64" s="13">
        <f t="shared" si="40"/>
        <v>1.0136956148837625E-50</v>
      </c>
      <c r="T64" s="13">
        <f t="shared" si="41"/>
        <v>7.1717104659700234E-6</v>
      </c>
      <c r="U64" s="13">
        <f t="shared" si="42"/>
        <v>-1.4059761665515642E-20</v>
      </c>
      <c r="V64" s="13">
        <f t="shared" si="43"/>
        <v>7.1717104659700234E-6</v>
      </c>
      <c r="W64" s="13">
        <f t="shared" si="44"/>
        <v>-1.3937951899146058E-20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2.660436920927541E-6</v>
      </c>
      <c r="E65" s="13">
        <f t="shared" si="26"/>
        <v>375878.10939391021</v>
      </c>
      <c r="F65" s="13">
        <f t="shared" si="27"/>
        <v>-2.1739130434782608E-2</v>
      </c>
      <c r="G65" s="13">
        <f t="shared" si="28"/>
        <v>5.783558523755524E-8</v>
      </c>
      <c r="H65" s="13">
        <f t="shared" si="29"/>
        <v>-7.3688956789541205E-22</v>
      </c>
      <c r="I65" s="13">
        <f t="shared" si="30"/>
        <v>2.1739130434782608E-2</v>
      </c>
      <c r="J65" s="13">
        <f t="shared" si="31"/>
        <v>-5.7835585237555452E-8</v>
      </c>
      <c r="K65" s="13">
        <f t="shared" si="32"/>
        <v>7.3688956789541469E-22</v>
      </c>
      <c r="L65" s="13">
        <f t="shared" si="33"/>
        <v>-8171.2632476358367</v>
      </c>
      <c r="M65" s="13">
        <f t="shared" si="34"/>
        <v>8171.2632476358649</v>
      </c>
      <c r="N65" s="13">
        <f t="shared" si="35"/>
        <v>1.0411096592137742E-10</v>
      </c>
      <c r="O65" s="13">
        <f t="shared" si="36"/>
        <v>-1.0411096592137779E-10</v>
      </c>
      <c r="P65" s="13">
        <f t="shared" si="37"/>
        <v>-9.0493956000857688E-37</v>
      </c>
      <c r="Q65" s="13">
        <f t="shared" si="38"/>
        <v>9.0493956000857989E-37</v>
      </c>
      <c r="R65" s="13">
        <f t="shared" si="39"/>
        <v>1.1529934703819249E-50</v>
      </c>
      <c r="S65" s="13">
        <f t="shared" si="40"/>
        <v>-1.1529934703819289E-50</v>
      </c>
      <c r="T65" s="13">
        <f t="shared" si="41"/>
        <v>-5.4252954092445665E-6</v>
      </c>
      <c r="U65" s="13">
        <f t="shared" si="42"/>
        <v>6.9124470850278378E-20</v>
      </c>
      <c r="V65" s="13">
        <f t="shared" si="43"/>
        <v>-5.4252954092445665E-6</v>
      </c>
      <c r="W65" s="13">
        <f t="shared" si="44"/>
        <v>6.9032323520931797E-20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2.0125945466932968E-6</v>
      </c>
      <c r="E66" s="13">
        <f t="shared" si="26"/>
        <v>496871.06707260298</v>
      </c>
      <c r="F66" s="13">
        <f t="shared" si="27"/>
        <v>-2.1276595744680851E-2</v>
      </c>
      <c r="G66" s="13">
        <f t="shared" si="28"/>
        <v>-4.2821160567942481E-8</v>
      </c>
      <c r="H66" s="13">
        <f t="shared" si="29"/>
        <v>-2.0982125875164495E-22</v>
      </c>
      <c r="I66" s="13">
        <f t="shared" si="30"/>
        <v>2.1276595744680851E-2</v>
      </c>
      <c r="J66" s="13">
        <f t="shared" si="31"/>
        <v>4.2821160567942634E-8</v>
      </c>
      <c r="K66" s="13">
        <f t="shared" si="32"/>
        <v>2.098212587516457E-22</v>
      </c>
      <c r="L66" s="13">
        <f t="shared" si="33"/>
        <v>10571.724831289119</v>
      </c>
      <c r="M66" s="13">
        <f t="shared" si="34"/>
        <v>-10571.724831289157</v>
      </c>
      <c r="N66" s="13">
        <f t="shared" si="35"/>
        <v>5.1800852238874418E-11</v>
      </c>
      <c r="O66" s="13">
        <f t="shared" si="36"/>
        <v>-5.1800852238874606E-11</v>
      </c>
      <c r="P66" s="13">
        <f t="shared" si="37"/>
        <v>1.5845049859013044E-37</v>
      </c>
      <c r="Q66" s="13">
        <f t="shared" si="38"/>
        <v>-1.5845049859013099E-37</v>
      </c>
      <c r="R66" s="13">
        <f t="shared" si="39"/>
        <v>7.7639845868391337E-52</v>
      </c>
      <c r="S66" s="13">
        <f t="shared" si="40"/>
        <v>-7.7639845868391604E-52</v>
      </c>
      <c r="T66" s="13">
        <f t="shared" si="41"/>
        <v>4.1042021682781587E-6</v>
      </c>
      <c r="U66" s="13">
        <f t="shared" si="42"/>
        <v>2.0110317435534873E-20</v>
      </c>
      <c r="V66" s="13">
        <f t="shared" si="43"/>
        <v>4.1042021682781587E-6</v>
      </c>
      <c r="W66" s="13">
        <f t="shared" si="44"/>
        <v>2.0180026315951016E-20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1.5225081179400441E-6</v>
      </c>
      <c r="E67" s="13">
        <f t="shared" si="26"/>
        <v>656810.94781484758</v>
      </c>
      <c r="F67" s="13">
        <f t="shared" si="27"/>
        <v>-2.0833333333333332E-2</v>
      </c>
      <c r="G67" s="13">
        <f t="shared" si="28"/>
        <v>3.1718919123750916E-8</v>
      </c>
      <c r="H67" s="13">
        <f t="shared" si="29"/>
        <v>-1.8652984682800759E-22</v>
      </c>
      <c r="I67" s="13">
        <f t="shared" si="30"/>
        <v>2.0833333333333332E-2</v>
      </c>
      <c r="J67" s="13">
        <f t="shared" si="31"/>
        <v>-3.1718919123751029E-8</v>
      </c>
      <c r="K67" s="13">
        <f t="shared" si="32"/>
        <v>1.8652984682800825E-22</v>
      </c>
      <c r="L67" s="13">
        <f t="shared" si="33"/>
        <v>-13683.561412777555</v>
      </c>
      <c r="M67" s="13">
        <f t="shared" si="34"/>
        <v>13683.561412777603</v>
      </c>
      <c r="N67" s="13">
        <f t="shared" si="35"/>
        <v>8.0469091788055855E-11</v>
      </c>
      <c r="O67" s="13">
        <f t="shared" si="36"/>
        <v>-8.0469091788056139E-11</v>
      </c>
      <c r="P67" s="13">
        <f t="shared" si="37"/>
        <v>-2.775647384456929E-38</v>
      </c>
      <c r="Q67" s="13">
        <f t="shared" si="38"/>
        <v>2.7756473844569379E-38</v>
      </c>
      <c r="R67" s="13">
        <f t="shared" si="39"/>
        <v>1.6322784501305083E-52</v>
      </c>
      <c r="S67" s="13">
        <f t="shared" si="40"/>
        <v>-1.6322784501305139E-52</v>
      </c>
      <c r="T67" s="13">
        <f t="shared" si="41"/>
        <v>-3.1047778796044086E-6</v>
      </c>
      <c r="U67" s="13">
        <f t="shared" si="42"/>
        <v>1.8258334144214611E-20</v>
      </c>
      <c r="V67" s="13">
        <f t="shared" si="43"/>
        <v>-3.1047778796044086E-6</v>
      </c>
      <c r="W67" s="13">
        <f t="shared" si="44"/>
        <v>1.8205600243433395E-20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1.1517625211704324E-6</v>
      </c>
      <c r="E68" s="13">
        <f t="shared" si="26"/>
        <v>868234.53760571242</v>
      </c>
      <c r="F68" s="13">
        <f t="shared" si="27"/>
        <v>-2.0408163265306121E-2</v>
      </c>
      <c r="G68" s="13">
        <f t="shared" si="28"/>
        <v>-2.3505357574906784E-8</v>
      </c>
      <c r="H68" s="13">
        <f t="shared" si="29"/>
        <v>3.9163142346776613E-22</v>
      </c>
      <c r="I68" s="13">
        <f t="shared" si="30"/>
        <v>2.0408163265306121E-2</v>
      </c>
      <c r="J68" s="13">
        <f t="shared" si="31"/>
        <v>2.3505357574906824E-8</v>
      </c>
      <c r="K68" s="13">
        <f t="shared" si="32"/>
        <v>-3.9163142346776679E-22</v>
      </c>
      <c r="L68" s="13">
        <f t="shared" si="33"/>
        <v>17719.07219601141</v>
      </c>
      <c r="M68" s="13">
        <f t="shared" si="34"/>
        <v>-17719.072196011442</v>
      </c>
      <c r="N68" s="13">
        <f t="shared" si="35"/>
        <v>-2.9522399072372268E-10</v>
      </c>
      <c r="O68" s="13">
        <f t="shared" si="36"/>
        <v>2.9522399072372325E-10</v>
      </c>
      <c r="P68" s="13">
        <f t="shared" si="37"/>
        <v>4.8643354032724977E-39</v>
      </c>
      <c r="Q68" s="13">
        <f t="shared" si="38"/>
        <v>-4.8643354032725056E-39</v>
      </c>
      <c r="R68" s="13">
        <f t="shared" si="39"/>
        <v>-8.1046484493474607E-53</v>
      </c>
      <c r="S68" s="13">
        <f t="shared" si="40"/>
        <v>8.1046484493474746E-53</v>
      </c>
      <c r="T68" s="13">
        <f t="shared" si="41"/>
        <v>2.348740423297867E-6</v>
      </c>
      <c r="U68" s="13">
        <f t="shared" si="42"/>
        <v>-3.9133184550136254E-20</v>
      </c>
      <c r="V68" s="13">
        <f t="shared" si="43"/>
        <v>2.348740423297867E-6</v>
      </c>
      <c r="W68" s="13">
        <f t="shared" si="44"/>
        <v>-3.9093291762553393E-20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8.7129709821692406E-7</v>
      </c>
      <c r="E69" s="13">
        <f t="shared" si="26"/>
        <v>1147714.1402702492</v>
      </c>
      <c r="F69" s="13">
        <f t="shared" si="27"/>
        <v>-0.02</v>
      </c>
      <c r="G69" s="13">
        <f t="shared" si="28"/>
        <v>1.7425941964338485E-8</v>
      </c>
      <c r="H69" s="13">
        <f t="shared" si="29"/>
        <v>1.7071935400695125E-23</v>
      </c>
      <c r="I69" s="13">
        <f t="shared" si="30"/>
        <v>0.02</v>
      </c>
      <c r="J69" s="13">
        <f t="shared" si="31"/>
        <v>-1.7425941964338511E-8</v>
      </c>
      <c r="K69" s="13">
        <f t="shared" si="32"/>
        <v>-1.7071935400695151E-23</v>
      </c>
      <c r="L69" s="13">
        <f t="shared" si="33"/>
        <v>-22954.282805387516</v>
      </c>
      <c r="M69" s="13">
        <f t="shared" si="34"/>
        <v>22954.28280538756</v>
      </c>
      <c r="N69" s="13">
        <f t="shared" si="35"/>
        <v>-2.2487968456730633E-11</v>
      </c>
      <c r="O69" s="13">
        <f t="shared" si="36"/>
        <v>2.2487968456730678E-11</v>
      </c>
      <c r="P69" s="13">
        <f t="shared" si="37"/>
        <v>-8.5283231992259811E-40</v>
      </c>
      <c r="Q69" s="13">
        <f t="shared" si="38"/>
        <v>8.5283231992259941E-40</v>
      </c>
      <c r="R69" s="13">
        <f t="shared" si="39"/>
        <v>-8.355071021778334E-55</v>
      </c>
      <c r="S69" s="13">
        <f t="shared" si="40"/>
        <v>8.3550710217783485E-55</v>
      </c>
      <c r="T69" s="13">
        <f t="shared" si="41"/>
        <v>-1.7767955959511217E-6</v>
      </c>
      <c r="U69" s="13">
        <f t="shared" si="42"/>
        <v>-1.7407016576645921E-21</v>
      </c>
      <c r="V69" s="13">
        <f t="shared" si="43"/>
        <v>-1.7767955959511217E-6</v>
      </c>
      <c r="W69" s="13">
        <f t="shared" si="44"/>
        <v>-1.7708801007928084E-21</v>
      </c>
      <c r="X69" s="53"/>
    </row>
  </sheetData>
  <conditionalFormatting sqref="B11">
    <cfRule type="cellIs" dxfId="113" priority="4" operator="equal">
      <formula>"---"</formula>
    </cfRule>
    <cfRule type="expression" dxfId="112" priority="5">
      <formula>IF(Leiterort_x1&lt;$C$6,TRUE,FALSE)</formula>
    </cfRule>
    <cfRule type="expression" dxfId="111" priority="6">
      <formula>IF(Leiterort_x1&gt;$C$6,TRUE,FALSE)</formula>
    </cfRule>
  </conditionalFormatting>
  <conditionalFormatting sqref="F11">
    <cfRule type="cellIs" dxfId="110" priority="1" operator="equal">
      <formula>"---"</formula>
    </cfRule>
    <cfRule type="expression" dxfId="109" priority="2">
      <formula>IF(Leiterort_x1&lt;$C$6,TRUE,FALSE)</formula>
    </cfRule>
    <cfRule type="expression" dxfId="108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B8" sqref="B8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0.18484</v>
      </c>
      <c r="C8" s="25">
        <f>'Kraft-Leiter'!E12</f>
        <v>0.4</v>
      </c>
      <c r="E8" s="4" t="s">
        <v>70</v>
      </c>
      <c r="F8" s="6">
        <f>-Leiterort_x1</f>
        <v>-0.18484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0.37399044003790488</v>
      </c>
      <c r="C10" s="1"/>
      <c r="E10" s="4" t="s">
        <v>9</v>
      </c>
      <c r="F10" s="12">
        <f>ATANH(2*KoorK_a*Leiterort_x2/(Leiterort_x2*Leiterort_x2+Leiterort_y2*Leiterort_y2+KoorK_a*KoorK_a))</f>
        <v>-0.37399044003790488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0.48290110648931722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-2.2646343936605606E-17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2.2646343936605606E-17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3.3335756366279337</v>
      </c>
      <c r="U16" s="20">
        <f t="shared" ref="U16:W16" si="0">SUM(U20:U69)</f>
        <v>-1.396657833562462E-16</v>
      </c>
      <c r="V16" s="21">
        <f t="shared" si="0"/>
        <v>3.3335756366279337</v>
      </c>
      <c r="W16" s="20">
        <f t="shared" si="0"/>
        <v>-6.4172482950480979E-17</v>
      </c>
      <c r="X16" s="20">
        <f>SQRT(V16*V16+W16*W16)</f>
        <v>3.3335756366279337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0.68798348889361705</v>
      </c>
      <c r="E20" s="13">
        <f t="shared" ref="E20:E51" si="4">EXP($A20*Leiter_u1)</f>
        <v>1.4535232547632115</v>
      </c>
      <c r="F20" s="13">
        <f t="shared" ref="F20:F51" si="5">-Strom_1/$A20</f>
        <v>-1</v>
      </c>
      <c r="G20" s="13">
        <f t="shared" ref="G20:G51" si="6">Strom_1/$A20*COS($A20*Leiter_v1)/EXP($A20*Leiter_u1)</f>
        <v>-0.68798348889361705</v>
      </c>
      <c r="H20" s="13">
        <f t="shared" ref="H20:H51" si="7">Strom_1/$A20*SIN($A20*Leiter_v1)/EXP($A20*Leiter_u1)</f>
        <v>8.4288190842065657E-17</v>
      </c>
      <c r="I20" s="13">
        <f t="shared" ref="I20:I51" si="8">-Strom_2/$A20</f>
        <v>1</v>
      </c>
      <c r="J20" s="13">
        <f t="shared" ref="J20:J51" si="9">Strom_2/$A20*COS($A20*Leiter_v2)/EXP(-$A20*Leiter_u2)</f>
        <v>0.68798348889361705</v>
      </c>
      <c r="K20" s="13">
        <f t="shared" ref="K20:K51" si="10">Strom_2/$A20*SIN($A20*Leiter_v2)/EXP(-$A20*Leiter_u2)</f>
        <v>-8.4288190842065657E-17</v>
      </c>
      <c r="L20" s="13">
        <f t="shared" ref="L20:L51" si="11">F20+G20+I20+J20*EXP(-2*$A20*Leiter_u2)</f>
        <v>0.7655397658695946</v>
      </c>
      <c r="M20" s="13">
        <f t="shared" ref="M20:M51" si="12">F20+G20*EXP(2*$A20*Leiter_u1)+I20+J20</f>
        <v>-0.76553976586959493</v>
      </c>
      <c r="N20" s="13">
        <f t="shared" ref="N20:N51" si="13">H20+K20*EXP(-2*$A20*Leiter_u2)</f>
        <v>-9.3789986132624037E-17</v>
      </c>
      <c r="O20" s="13">
        <f t="shared" ref="O20:O51" si="14">H20*EXP(2*$A20*Leiter_u1)+K20</f>
        <v>9.3789986132624037E-17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9.109495885452408E-2</v>
      </c>
      <c r="Q20" s="13">
        <f t="shared" ref="Q20:Q51" si="16">(M20+P20)*((Perm_mü1-1)/(Perm_mü1+1)*EXP(-2*$A20*Körper_u1))</f>
        <v>-9.1094958854524122E-2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-1.1160484809058449E-17</v>
      </c>
      <c r="S20" s="13">
        <f t="shared" ref="S20:S51" si="18">(O20+R20)*((Perm_mü1-1)/(Perm_mü1+1)*EXP(-2*$A20*Körper_u1))</f>
        <v>1.1160484809058447E-17</v>
      </c>
      <c r="T20" s="13">
        <f t="shared" ref="T20:T51" si="19">Strom_1/Metric_h*$A20*((-(I20+J20+P20)*$B20-(K20+R20)*$C20)*$D20+((Q20*$B20+S20*$C20)*$E20))</f>
        <v>2.8088261144085025</v>
      </c>
      <c r="U20" s="13">
        <f t="shared" ref="U20:U51" si="20">Strom_1/Metric_h*$A20*((-(I20+J20+P20)*$C20+(K20+R20)*$B20)*$D20+((-Q20*$C20+S20*$B20)*$E20))</f>
        <v>-1.7454544980200886E-16</v>
      </c>
      <c r="V20" s="13">
        <f t="shared" ref="V20:V51" si="21">KoorK_xu*T20-KoorK_xv*U20</f>
        <v>2.8088261144085025</v>
      </c>
      <c r="W20" s="13">
        <f t="shared" ref="W20:W51" si="22">KoorK_yu*T20+KoorK_yv*U20</f>
        <v>-1.1093580755699439E-16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0.47332128099023363</v>
      </c>
      <c r="E21" s="13">
        <f t="shared" si="4"/>
        <v>2.11272985213744</v>
      </c>
      <c r="F21" s="13">
        <f t="shared" si="5"/>
        <v>-0.5</v>
      </c>
      <c r="G21" s="13">
        <f t="shared" si="6"/>
        <v>0.23666064049511681</v>
      </c>
      <c r="H21" s="13">
        <f t="shared" si="7"/>
        <v>-5.798888360805535E-17</v>
      </c>
      <c r="I21" s="13">
        <f t="shared" si="8"/>
        <v>0.5</v>
      </c>
      <c r="J21" s="13">
        <f t="shared" si="9"/>
        <v>-0.23666064049511681</v>
      </c>
      <c r="K21" s="13">
        <f t="shared" si="10"/>
        <v>5.798888360805535E-17</v>
      </c>
      <c r="L21" s="13">
        <f t="shared" si="11"/>
        <v>-0.8197042855736032</v>
      </c>
      <c r="M21" s="13">
        <f t="shared" si="12"/>
        <v>0.8197042855736032</v>
      </c>
      <c r="N21" s="13">
        <f t="shared" si="13"/>
        <v>2.0085188779049483E-16</v>
      </c>
      <c r="O21" s="13">
        <f t="shared" si="14"/>
        <v>-2.0085188779049483E-16</v>
      </c>
      <c r="P21" s="13">
        <f t="shared" si="15"/>
        <v>-1.4714838621783362E-2</v>
      </c>
      <c r="Q21" s="13">
        <f t="shared" si="16"/>
        <v>1.471483862178336E-2</v>
      </c>
      <c r="R21" s="13">
        <f t="shared" si="17"/>
        <v>3.6055723603415143E-18</v>
      </c>
      <c r="S21" s="13">
        <f t="shared" si="18"/>
        <v>-3.6055723603415135E-18</v>
      </c>
      <c r="T21" s="13">
        <f t="shared" si="19"/>
        <v>-0.3586274569294689</v>
      </c>
      <c r="U21" s="13">
        <f t="shared" si="20"/>
        <v>2.4016877505058348E-16</v>
      </c>
      <c r="V21" s="13">
        <f t="shared" si="21"/>
        <v>-0.3586274569294689</v>
      </c>
      <c r="W21" s="13">
        <f t="shared" si="22"/>
        <v>2.3204717431584851E-16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0.32563722626325697</v>
      </c>
      <c r="E22" s="13">
        <f t="shared" si="4"/>
        <v>3.0709019711142105</v>
      </c>
      <c r="F22" s="13">
        <f t="shared" si="5"/>
        <v>-0.33333333333333331</v>
      </c>
      <c r="G22" s="13">
        <f t="shared" si="6"/>
        <v>-0.10854574208775232</v>
      </c>
      <c r="H22" s="13">
        <f t="shared" si="7"/>
        <v>3.9895394461715796E-17</v>
      </c>
      <c r="I22" s="13">
        <f t="shared" si="8"/>
        <v>0.33333333333333331</v>
      </c>
      <c r="J22" s="13">
        <f t="shared" si="9"/>
        <v>0.10854574208775232</v>
      </c>
      <c r="K22" s="13">
        <f t="shared" si="10"/>
        <v>-3.9895394461715796E-17</v>
      </c>
      <c r="L22" s="13">
        <f t="shared" si="11"/>
        <v>0.9150882482836511</v>
      </c>
      <c r="M22" s="13">
        <f t="shared" si="12"/>
        <v>-0.91508824828365098</v>
      </c>
      <c r="N22" s="13">
        <f t="shared" si="13"/>
        <v>-3.3633568604692526E-16</v>
      </c>
      <c r="O22" s="13">
        <f t="shared" si="14"/>
        <v>3.3633568604692526E-16</v>
      </c>
      <c r="P22" s="13">
        <f t="shared" si="15"/>
        <v>2.2582530556396765E-3</v>
      </c>
      <c r="Q22" s="13">
        <f t="shared" si="16"/>
        <v>-2.2582530556396765E-3</v>
      </c>
      <c r="R22" s="13">
        <f t="shared" si="17"/>
        <v>-8.3000857257288591E-19</v>
      </c>
      <c r="S22" s="13">
        <f t="shared" si="18"/>
        <v>8.3000857257288591E-19</v>
      </c>
      <c r="T22" s="13">
        <f t="shared" si="19"/>
        <v>0.94157490704564373</v>
      </c>
      <c r="U22" s="13">
        <f t="shared" si="20"/>
        <v>-2.4784822767391005E-16</v>
      </c>
      <c r="V22" s="13">
        <f t="shared" si="21"/>
        <v>0.94157490704564373</v>
      </c>
      <c r="W22" s="13">
        <f t="shared" si="22"/>
        <v>-2.2652499848687694E-16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0.22403303503823571</v>
      </c>
      <c r="E23" s="13">
        <f t="shared" si="4"/>
        <v>4.4636274281126891</v>
      </c>
      <c r="F23" s="13">
        <f t="shared" si="5"/>
        <v>-0.25</v>
      </c>
      <c r="G23" s="13">
        <f t="shared" si="6"/>
        <v>5.6008258759558928E-2</v>
      </c>
      <c r="H23" s="13">
        <f t="shared" si="7"/>
        <v>-2.7447372672558321E-17</v>
      </c>
      <c r="I23" s="13">
        <f t="shared" si="8"/>
        <v>0.25</v>
      </c>
      <c r="J23" s="13">
        <f t="shared" si="9"/>
        <v>-5.6008258759558928E-2</v>
      </c>
      <c r="K23" s="13">
        <f t="shared" si="10"/>
        <v>2.7447372672558321E-17</v>
      </c>
      <c r="L23" s="13">
        <f t="shared" si="11"/>
        <v>-1.0598985982686131</v>
      </c>
      <c r="M23" s="13">
        <f t="shared" si="12"/>
        <v>1.0598985982686131</v>
      </c>
      <c r="N23" s="13">
        <f t="shared" si="13"/>
        <v>5.1941325201144138E-16</v>
      </c>
      <c r="O23" s="13">
        <f t="shared" si="14"/>
        <v>-5.1941325201144138E-16</v>
      </c>
      <c r="P23" s="13">
        <f t="shared" si="15"/>
        <v>-3.5474724160983423E-4</v>
      </c>
      <c r="Q23" s="13">
        <f t="shared" si="16"/>
        <v>3.5474724160983423E-4</v>
      </c>
      <c r="R23" s="13">
        <f t="shared" si="17"/>
        <v>1.7384721397655331E-19</v>
      </c>
      <c r="S23" s="13">
        <f t="shared" si="18"/>
        <v>-1.7384721397655331E-19</v>
      </c>
      <c r="T23" s="13">
        <f t="shared" si="19"/>
        <v>-0.34622098298684656</v>
      </c>
      <c r="U23" s="13">
        <f t="shared" si="20"/>
        <v>2.2735398452159492E-16</v>
      </c>
      <c r="V23" s="13">
        <f t="shared" si="21"/>
        <v>-0.34622098298684656</v>
      </c>
      <c r="W23" s="13">
        <f t="shared" si="22"/>
        <v>2.1951334506280512E-16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0.15413102907303136</v>
      </c>
      <c r="E24" s="13">
        <f t="shared" si="4"/>
        <v>6.4879862673606983</v>
      </c>
      <c r="F24" s="13">
        <f t="shared" si="5"/>
        <v>-0.2</v>
      </c>
      <c r="G24" s="13">
        <f t="shared" si="6"/>
        <v>-3.0826205814606274E-2</v>
      </c>
      <c r="H24" s="13">
        <f t="shared" si="7"/>
        <v>1.8883339212229995E-17</v>
      </c>
      <c r="I24" s="13">
        <f t="shared" si="8"/>
        <v>0.2</v>
      </c>
      <c r="J24" s="13">
        <f t="shared" si="9"/>
        <v>3.0826205814606274E-2</v>
      </c>
      <c r="K24" s="13">
        <f t="shared" si="10"/>
        <v>-1.8883339212229995E-17</v>
      </c>
      <c r="L24" s="13">
        <f t="shared" si="11"/>
        <v>1.2667710476575333</v>
      </c>
      <c r="M24" s="13">
        <f t="shared" si="12"/>
        <v>-1.2667710476575333</v>
      </c>
      <c r="N24" s="13">
        <f t="shared" si="13"/>
        <v>-7.7599129588030031E-16</v>
      </c>
      <c r="O24" s="13">
        <f t="shared" si="14"/>
        <v>7.7599129588030031E-16</v>
      </c>
      <c r="P24" s="13">
        <f t="shared" si="15"/>
        <v>5.7397890291308882E-5</v>
      </c>
      <c r="Q24" s="13">
        <f t="shared" si="16"/>
        <v>-5.7397890291308868E-5</v>
      </c>
      <c r="R24" s="13">
        <f t="shared" si="17"/>
        <v>-3.5160468302705778E-20</v>
      </c>
      <c r="S24" s="13">
        <f t="shared" si="18"/>
        <v>3.5160468302705766E-20</v>
      </c>
      <c r="T24" s="13">
        <f t="shared" si="19"/>
        <v>0.37231975321542143</v>
      </c>
      <c r="U24" s="13">
        <f t="shared" si="20"/>
        <v>-1.9551973435629038E-16</v>
      </c>
      <c r="V24" s="13">
        <f t="shared" si="21"/>
        <v>0.37231975321542143</v>
      </c>
      <c r="W24" s="13">
        <f t="shared" si="22"/>
        <v>-1.8708805317058182E-16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0.10603960312842761</v>
      </c>
      <c r="E25" s="13">
        <f t="shared" si="4"/>
        <v>9.4304389161931432</v>
      </c>
      <c r="F25" s="13">
        <f t="shared" si="5"/>
        <v>-0.16666666666666666</v>
      </c>
      <c r="G25" s="13">
        <f t="shared" si="6"/>
        <v>1.767326718807127E-2</v>
      </c>
      <c r="H25" s="13">
        <f t="shared" si="7"/>
        <v>-1.2991425593191637E-17</v>
      </c>
      <c r="I25" s="13">
        <f t="shared" si="8"/>
        <v>0.16666666666666666</v>
      </c>
      <c r="J25" s="13">
        <f t="shared" si="9"/>
        <v>-1.767326718807127E-2</v>
      </c>
      <c r="K25" s="13">
        <f t="shared" si="10"/>
        <v>1.2991425593191637E-17</v>
      </c>
      <c r="L25" s="13">
        <f t="shared" si="11"/>
        <v>-1.5540665521774526</v>
      </c>
      <c r="M25" s="13">
        <f t="shared" si="12"/>
        <v>1.5540665521774526</v>
      </c>
      <c r="N25" s="13">
        <f t="shared" si="13"/>
        <v>1.1423773411352234E-15</v>
      </c>
      <c r="O25" s="13">
        <f t="shared" si="14"/>
        <v>-1.1423773411352234E-15</v>
      </c>
      <c r="P25" s="13">
        <f t="shared" si="15"/>
        <v>-9.5301956609506884E-6</v>
      </c>
      <c r="Q25" s="13">
        <f t="shared" si="16"/>
        <v>9.5301956609506884E-6</v>
      </c>
      <c r="R25" s="13">
        <f t="shared" si="17"/>
        <v>7.005542693394343E-21</v>
      </c>
      <c r="S25" s="13">
        <f t="shared" si="18"/>
        <v>-7.0055426933943415E-21</v>
      </c>
      <c r="T25" s="13">
        <f t="shared" si="19"/>
        <v>-0.19517432739956797</v>
      </c>
      <c r="U25" s="13">
        <f t="shared" si="20"/>
        <v>1.6141721878799255E-16</v>
      </c>
      <c r="V25" s="13">
        <f t="shared" si="21"/>
        <v>-0.19517432739956797</v>
      </c>
      <c r="W25" s="13">
        <f t="shared" si="22"/>
        <v>1.5699723384210626E-16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7.2953496121190148E-2</v>
      </c>
      <c r="E26" s="13">
        <f t="shared" si="4"/>
        <v>13.70736226731071</v>
      </c>
      <c r="F26" s="13">
        <f t="shared" si="5"/>
        <v>-0.14285714285714285</v>
      </c>
      <c r="G26" s="13">
        <f t="shared" si="6"/>
        <v>-1.0421928017312877E-2</v>
      </c>
      <c r="H26" s="13">
        <f t="shared" si="7"/>
        <v>8.9378863053058103E-18</v>
      </c>
      <c r="I26" s="13">
        <f t="shared" si="8"/>
        <v>0.14285714285714285</v>
      </c>
      <c r="J26" s="13">
        <f t="shared" si="9"/>
        <v>1.0421928017312877E-2</v>
      </c>
      <c r="K26" s="13">
        <f t="shared" si="10"/>
        <v>-8.9378863053058103E-18</v>
      </c>
      <c r="L26" s="13">
        <f t="shared" si="11"/>
        <v>1.947772681598503</v>
      </c>
      <c r="M26" s="13">
        <f t="shared" si="12"/>
        <v>-1.947772681598503</v>
      </c>
      <c r="N26" s="13">
        <f t="shared" si="13"/>
        <v>-1.6704174839615377E-15</v>
      </c>
      <c r="O26" s="13">
        <f t="shared" si="14"/>
        <v>1.6704174839615377E-15</v>
      </c>
      <c r="P26" s="13">
        <f t="shared" si="15"/>
        <v>1.6165538066137315E-6</v>
      </c>
      <c r="Q26" s="13">
        <f t="shared" si="16"/>
        <v>-1.6165538066137313E-6</v>
      </c>
      <c r="R26" s="13">
        <f t="shared" si="17"/>
        <v>-1.3863628789146227E-21</v>
      </c>
      <c r="S26" s="13">
        <f t="shared" si="18"/>
        <v>1.3863628789146227E-21</v>
      </c>
      <c r="T26" s="13">
        <f t="shared" si="19"/>
        <v>0.16241761308235006</v>
      </c>
      <c r="U26" s="13">
        <f t="shared" si="20"/>
        <v>-1.2956111157414536E-16</v>
      </c>
      <c r="V26" s="13">
        <f t="shared" si="21"/>
        <v>0.16241761308235006</v>
      </c>
      <c r="W26" s="13">
        <f t="shared" si="22"/>
        <v>-1.2588294644691992E-16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5.0190800788443353E-2</v>
      </c>
      <c r="E27" s="13">
        <f t="shared" si="4"/>
        <v>19.923969816999897</v>
      </c>
      <c r="F27" s="13">
        <f t="shared" si="5"/>
        <v>-0.125</v>
      </c>
      <c r="G27" s="13">
        <f t="shared" si="6"/>
        <v>6.2738500985554191E-3</v>
      </c>
      <c r="H27" s="13">
        <f t="shared" si="7"/>
        <v>-6.1491182036587719E-18</v>
      </c>
      <c r="I27" s="13">
        <f t="shared" si="8"/>
        <v>0.125</v>
      </c>
      <c r="J27" s="13">
        <f t="shared" si="9"/>
        <v>-6.2738500985554191E-3</v>
      </c>
      <c r="K27" s="13">
        <f t="shared" si="10"/>
        <v>6.1491182036587719E-18</v>
      </c>
      <c r="L27" s="13">
        <f t="shared" si="11"/>
        <v>-2.4842223770264318</v>
      </c>
      <c r="M27" s="13">
        <f t="shared" si="12"/>
        <v>2.4842223770264318</v>
      </c>
      <c r="N27" s="13">
        <f t="shared" si="13"/>
        <v>2.4348329654906814E-15</v>
      </c>
      <c r="O27" s="13">
        <f t="shared" si="14"/>
        <v>-2.4348329654906814E-15</v>
      </c>
      <c r="P27" s="13">
        <f t="shared" si="15"/>
        <v>-2.7903588774572495E-7</v>
      </c>
      <c r="Q27" s="13">
        <f t="shared" si="16"/>
        <v>2.7903588774572495E-7</v>
      </c>
      <c r="R27" s="13">
        <f t="shared" si="17"/>
        <v>2.7348830938858405E-22</v>
      </c>
      <c r="S27" s="13">
        <f t="shared" si="18"/>
        <v>-2.73488309388584E-22</v>
      </c>
      <c r="T27" s="13">
        <f t="shared" si="19"/>
        <v>-9.8627018251804463E-2</v>
      </c>
      <c r="U27" s="13">
        <f t="shared" si="20"/>
        <v>1.0186960636081795E-16</v>
      </c>
      <c r="V27" s="13">
        <f t="shared" si="21"/>
        <v>-9.8627018251804463E-2</v>
      </c>
      <c r="W27" s="13">
        <f t="shared" si="22"/>
        <v>9.9636064984045704E-17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3.4530442236797763E-2</v>
      </c>
      <c r="E28" s="13">
        <f t="shared" si="4"/>
        <v>28.959953456209675</v>
      </c>
      <c r="F28" s="13">
        <f t="shared" si="5"/>
        <v>-0.1111111111111111</v>
      </c>
      <c r="G28" s="13">
        <f t="shared" si="6"/>
        <v>-3.8367158040886404E-3</v>
      </c>
      <c r="H28" s="13">
        <f t="shared" si="7"/>
        <v>4.2304917953724132E-18</v>
      </c>
      <c r="I28" s="13">
        <f t="shared" si="8"/>
        <v>0.1111111111111111</v>
      </c>
      <c r="J28" s="13">
        <f t="shared" si="9"/>
        <v>3.8367158040886404E-3</v>
      </c>
      <c r="K28" s="13">
        <f t="shared" si="10"/>
        <v>-4.2304917953724132E-18</v>
      </c>
      <c r="L28" s="13">
        <f t="shared" si="11"/>
        <v>3.213935890441431</v>
      </c>
      <c r="M28" s="13">
        <f t="shared" si="12"/>
        <v>-3.213935890441431</v>
      </c>
      <c r="N28" s="13">
        <f t="shared" si="13"/>
        <v>-3.5437937313147109E-15</v>
      </c>
      <c r="O28" s="13">
        <f t="shared" si="14"/>
        <v>3.5437937313147109E-15</v>
      </c>
      <c r="P28" s="13">
        <f t="shared" si="15"/>
        <v>4.8856711626725047E-8</v>
      </c>
      <c r="Q28" s="13">
        <f t="shared" si="16"/>
        <v>-4.8856711626725047E-8</v>
      </c>
      <c r="R28" s="13">
        <f t="shared" si="17"/>
        <v>-5.3871052285258378E-23</v>
      </c>
      <c r="S28" s="13">
        <f t="shared" si="18"/>
        <v>5.3871052285258378E-23</v>
      </c>
      <c r="T28" s="13">
        <f t="shared" si="19"/>
        <v>7.4001782919717665E-2</v>
      </c>
      <c r="U28" s="13">
        <f t="shared" si="20"/>
        <v>-7.884518309587679E-17</v>
      </c>
      <c r="V28" s="13">
        <f t="shared" si="21"/>
        <v>7.4001782919717665E-2</v>
      </c>
      <c r="W28" s="13">
        <f t="shared" si="22"/>
        <v>-7.7169313267954839E-17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2.3756374123111639E-2</v>
      </c>
      <c r="E29" s="13">
        <f t="shared" si="4"/>
        <v>42.093965805461004</v>
      </c>
      <c r="F29" s="13">
        <f t="shared" si="5"/>
        <v>-0.1</v>
      </c>
      <c r="G29" s="13">
        <f t="shared" si="6"/>
        <v>2.3756374123111643E-3</v>
      </c>
      <c r="H29" s="13">
        <f t="shared" si="7"/>
        <v>-2.9105085051161348E-18</v>
      </c>
      <c r="I29" s="13">
        <f t="shared" si="8"/>
        <v>0.1</v>
      </c>
      <c r="J29" s="13">
        <f t="shared" si="9"/>
        <v>-2.3756374123111643E-3</v>
      </c>
      <c r="K29" s="13">
        <f t="shared" si="10"/>
        <v>2.9105085051161348E-18</v>
      </c>
      <c r="L29" s="13">
        <f t="shared" si="11"/>
        <v>-4.2070209431337897</v>
      </c>
      <c r="M29" s="13">
        <f t="shared" si="12"/>
        <v>4.2070209431337897</v>
      </c>
      <c r="N29" s="13">
        <f t="shared" si="13"/>
        <v>5.1542252082485673E-15</v>
      </c>
      <c r="O29" s="13">
        <f t="shared" si="14"/>
        <v>-5.1542252082485673E-15</v>
      </c>
      <c r="P29" s="13">
        <f t="shared" si="15"/>
        <v>-8.6552395170524266E-9</v>
      </c>
      <c r="Q29" s="13">
        <f t="shared" si="16"/>
        <v>8.6552395170524249E-9</v>
      </c>
      <c r="R29" s="13">
        <f t="shared" si="17"/>
        <v>1.0603953321180809E-23</v>
      </c>
      <c r="S29" s="13">
        <f t="shared" si="18"/>
        <v>-1.0603953321180806E-23</v>
      </c>
      <c r="T29" s="13">
        <f t="shared" si="19"/>
        <v>-4.8018865789063163E-2</v>
      </c>
      <c r="U29" s="13">
        <f t="shared" si="20"/>
        <v>6.0271315720841523E-17</v>
      </c>
      <c r="V29" s="13">
        <f t="shared" si="21"/>
        <v>-4.8018865789063163E-2</v>
      </c>
      <c r="W29" s="13">
        <f t="shared" si="22"/>
        <v>5.9183863970736694E-17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1.634399315268038E-2</v>
      </c>
      <c r="E30" s="13">
        <f t="shared" si="4"/>
        <v>61.184558183445034</v>
      </c>
      <c r="F30" s="13">
        <f t="shared" si="5"/>
        <v>-9.0909090909090912E-2</v>
      </c>
      <c r="G30" s="13">
        <f t="shared" si="6"/>
        <v>-1.4858175593345801E-3</v>
      </c>
      <c r="H30" s="13">
        <f t="shared" si="7"/>
        <v>7.2810661630542813E-18</v>
      </c>
      <c r="I30" s="13">
        <f t="shared" si="8"/>
        <v>9.0909090909090912E-2</v>
      </c>
      <c r="J30" s="13">
        <f t="shared" si="9"/>
        <v>1.4858175593345801E-3</v>
      </c>
      <c r="K30" s="13">
        <f t="shared" si="10"/>
        <v>-7.2810661630542813E-18</v>
      </c>
      <c r="L30" s="13">
        <f t="shared" si="11"/>
        <v>5.5607467445720324</v>
      </c>
      <c r="M30" s="13">
        <f t="shared" si="12"/>
        <v>-5.5607467445720324</v>
      </c>
      <c r="N30" s="13">
        <f t="shared" si="13"/>
        <v>-2.7249755334262038E-14</v>
      </c>
      <c r="O30" s="13">
        <f t="shared" si="14"/>
        <v>2.7249755334262038E-14</v>
      </c>
      <c r="P30" s="13">
        <f t="shared" si="15"/>
        <v>1.5482993137819288E-9</v>
      </c>
      <c r="Q30" s="13">
        <f t="shared" si="16"/>
        <v>-1.5482993137819286E-9</v>
      </c>
      <c r="R30" s="13">
        <f t="shared" si="17"/>
        <v>-7.5872503141680955E-24</v>
      </c>
      <c r="S30" s="13">
        <f t="shared" si="18"/>
        <v>7.587250314168094E-24</v>
      </c>
      <c r="T30" s="13">
        <f t="shared" si="19"/>
        <v>3.4400752808558761E-2</v>
      </c>
      <c r="U30" s="13">
        <f t="shared" si="20"/>
        <v>-1.6585534122268342E-16</v>
      </c>
      <c r="V30" s="13">
        <f t="shared" si="21"/>
        <v>3.4400752808558761E-2</v>
      </c>
      <c r="W30" s="13">
        <f t="shared" si="22"/>
        <v>-1.6507628994290266E-16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1.1244397431634436E-2</v>
      </c>
      <c r="E31" s="13">
        <f t="shared" si="4"/>
        <v>88.933178152050104</v>
      </c>
      <c r="F31" s="13">
        <f t="shared" si="5"/>
        <v>-8.3333333333333329E-2</v>
      </c>
      <c r="G31" s="13">
        <f t="shared" si="6"/>
        <v>9.3703311930286965E-4</v>
      </c>
      <c r="H31" s="13">
        <f t="shared" si="7"/>
        <v>-1.3776056139745386E-18</v>
      </c>
      <c r="I31" s="13">
        <f t="shared" si="8"/>
        <v>8.3333333333333329E-2</v>
      </c>
      <c r="J31" s="13">
        <f t="shared" si="9"/>
        <v>-9.3703311930286965E-4</v>
      </c>
      <c r="K31" s="13">
        <f t="shared" si="10"/>
        <v>1.3776056139745386E-18</v>
      </c>
      <c r="L31" s="13">
        <f t="shared" si="11"/>
        <v>-7.4101611462182051</v>
      </c>
      <c r="M31" s="13">
        <f t="shared" si="12"/>
        <v>7.4101611462182051</v>
      </c>
      <c r="N31" s="13">
        <f t="shared" si="13"/>
        <v>1.089425697469575E-14</v>
      </c>
      <c r="O31" s="13">
        <f t="shared" si="14"/>
        <v>-1.089425697469575E-14</v>
      </c>
      <c r="P31" s="13">
        <f t="shared" si="15"/>
        <v>-2.7923306623346803E-10</v>
      </c>
      <c r="Q31" s="13">
        <f t="shared" si="16"/>
        <v>2.7923306623346803E-10</v>
      </c>
      <c r="R31" s="13">
        <f t="shared" si="17"/>
        <v>4.1052235158639575E-25</v>
      </c>
      <c r="S31" s="13">
        <f t="shared" si="18"/>
        <v>-4.1052235158639575E-25</v>
      </c>
      <c r="T31" s="13">
        <f t="shared" si="19"/>
        <v>-2.3022649511352567E-2</v>
      </c>
      <c r="U31" s="13">
        <f t="shared" si="20"/>
        <v>3.4233235636746608E-17</v>
      </c>
      <c r="V31" s="13">
        <f t="shared" si="21"/>
        <v>-2.3022649511352567E-2</v>
      </c>
      <c r="W31" s="13">
        <f t="shared" si="22"/>
        <v>3.3711856797580595E-17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7.7359597755222867E-3</v>
      </c>
      <c r="E32" s="13">
        <f t="shared" si="4"/>
        <v>129.26644256400439</v>
      </c>
      <c r="F32" s="13">
        <f t="shared" si="5"/>
        <v>-7.6923076923076927E-2</v>
      </c>
      <c r="G32" s="13">
        <f t="shared" si="6"/>
        <v>-5.950738288863298E-4</v>
      </c>
      <c r="H32" s="13">
        <f t="shared" si="7"/>
        <v>-1.166357015159016E-18</v>
      </c>
      <c r="I32" s="13">
        <f t="shared" si="8"/>
        <v>7.6923076923076927E-2</v>
      </c>
      <c r="J32" s="13">
        <f t="shared" si="9"/>
        <v>5.950738288863298E-4</v>
      </c>
      <c r="K32" s="13">
        <f t="shared" si="10"/>
        <v>1.166357015159016E-18</v>
      </c>
      <c r="L32" s="13">
        <f t="shared" si="11"/>
        <v>9.9429774310945298</v>
      </c>
      <c r="M32" s="13">
        <f t="shared" si="12"/>
        <v>-9.9429774310945298</v>
      </c>
      <c r="N32" s="13">
        <f t="shared" si="13"/>
        <v>1.9488441459488434E-14</v>
      </c>
      <c r="O32" s="13">
        <f t="shared" si="14"/>
        <v>-1.9488441459488434E-14</v>
      </c>
      <c r="P32" s="13">
        <f t="shared" si="15"/>
        <v>5.0707597460082077E-11</v>
      </c>
      <c r="Q32" s="13">
        <f t="shared" si="16"/>
        <v>-5.0707597460082065E-11</v>
      </c>
      <c r="R32" s="13">
        <f t="shared" si="17"/>
        <v>9.9387940031090959E-26</v>
      </c>
      <c r="S32" s="13">
        <f t="shared" si="18"/>
        <v>-9.9387940031090948E-26</v>
      </c>
      <c r="T32" s="13">
        <f t="shared" si="19"/>
        <v>1.6143864575556385E-2</v>
      </c>
      <c r="U32" s="13">
        <f t="shared" si="20"/>
        <v>3.1399060787620365E-17</v>
      </c>
      <c r="V32" s="13">
        <f t="shared" si="21"/>
        <v>1.6143864575556385E-2</v>
      </c>
      <c r="W32" s="13">
        <f t="shared" si="22"/>
        <v>3.1764660297264399E-17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5.3222125963045055E-3</v>
      </c>
      <c r="E33" s="13">
        <f t="shared" si="4"/>
        <v>187.89178032729342</v>
      </c>
      <c r="F33" s="13">
        <f t="shared" si="5"/>
        <v>-7.1428571428571425E-2</v>
      </c>
      <c r="G33" s="13">
        <f t="shared" si="6"/>
        <v>3.8015804259317889E-4</v>
      </c>
      <c r="H33" s="13">
        <f t="shared" si="7"/>
        <v>-6.5205005390576594E-19</v>
      </c>
      <c r="I33" s="13">
        <f t="shared" si="8"/>
        <v>7.1428571428571425E-2</v>
      </c>
      <c r="J33" s="13">
        <f t="shared" si="9"/>
        <v>-3.8015804259317889E-4</v>
      </c>
      <c r="K33" s="13">
        <f t="shared" si="10"/>
        <v>6.5205005390576594E-19</v>
      </c>
      <c r="L33" s="13">
        <f t="shared" si="11"/>
        <v>-13.420461293906934</v>
      </c>
      <c r="M33" s="13">
        <f t="shared" si="12"/>
        <v>13.420461293906934</v>
      </c>
      <c r="N33" s="13">
        <f t="shared" si="13"/>
        <v>2.3018880385747431E-14</v>
      </c>
      <c r="O33" s="13">
        <f t="shared" si="14"/>
        <v>-2.3018880385747431E-14</v>
      </c>
      <c r="P33" s="13">
        <f t="shared" si="15"/>
        <v>-9.2627813355493827E-12</v>
      </c>
      <c r="Q33" s="13">
        <f t="shared" si="16"/>
        <v>9.2627813355493811E-12</v>
      </c>
      <c r="R33" s="13">
        <f t="shared" si="17"/>
        <v>1.5887595137966622E-26</v>
      </c>
      <c r="S33" s="13">
        <f t="shared" si="18"/>
        <v>-1.5887595137966622E-26</v>
      </c>
      <c r="T33" s="13">
        <f t="shared" si="19"/>
        <v>-1.096262197776619E-2</v>
      </c>
      <c r="U33" s="13">
        <f t="shared" si="20"/>
        <v>1.8903872101362989E-17</v>
      </c>
      <c r="V33" s="13">
        <f t="shared" si="21"/>
        <v>-1.096262197776619E-2</v>
      </c>
      <c r="W33" s="13">
        <f t="shared" si="22"/>
        <v>1.8655608793607503E-17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3.6615943906391293E-3</v>
      </c>
      <c r="E34" s="13">
        <f t="shared" si="4"/>
        <v>273.10507208458188</v>
      </c>
      <c r="F34" s="13">
        <f t="shared" si="5"/>
        <v>-6.6666666666666666E-2</v>
      </c>
      <c r="G34" s="13">
        <f t="shared" si="6"/>
        <v>-2.4410629270927526E-4</v>
      </c>
      <c r="H34" s="13">
        <f t="shared" si="7"/>
        <v>1.3158394362088811E-18</v>
      </c>
      <c r="I34" s="13">
        <f t="shared" si="8"/>
        <v>6.6666666666666666E-2</v>
      </c>
      <c r="J34" s="13">
        <f t="shared" si="9"/>
        <v>2.4410629270927526E-4</v>
      </c>
      <c r="K34" s="13">
        <f t="shared" si="10"/>
        <v>-1.3158394362088811E-18</v>
      </c>
      <c r="L34" s="13">
        <f t="shared" si="11"/>
        <v>18.206760699346077</v>
      </c>
      <c r="M34" s="13">
        <f t="shared" si="12"/>
        <v>-18.206760699346077</v>
      </c>
      <c r="N34" s="13">
        <f t="shared" si="13"/>
        <v>-9.8142384892756435E-14</v>
      </c>
      <c r="O34" s="13">
        <f t="shared" si="14"/>
        <v>9.8142384892756435E-14</v>
      </c>
      <c r="P34" s="13">
        <f t="shared" si="15"/>
        <v>1.7006856206421706E-12</v>
      </c>
      <c r="Q34" s="13">
        <f t="shared" si="16"/>
        <v>-1.7006856206421702E-12</v>
      </c>
      <c r="R34" s="13">
        <f t="shared" si="17"/>
        <v>-9.1674376084173541E-27</v>
      </c>
      <c r="S34" s="13">
        <f t="shared" si="18"/>
        <v>9.1674376084173512E-27</v>
      </c>
      <c r="T34" s="13">
        <f t="shared" si="19"/>
        <v>7.610271713642122E-3</v>
      </c>
      <c r="U34" s="13">
        <f t="shared" si="20"/>
        <v>-4.0872947437675531E-17</v>
      </c>
      <c r="V34" s="13">
        <f t="shared" si="21"/>
        <v>7.610271713642122E-3</v>
      </c>
      <c r="W34" s="13">
        <f t="shared" si="22"/>
        <v>-4.0700602606997368E-17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2.519116483785206E-3</v>
      </c>
      <c r="E35" s="13">
        <f t="shared" si="4"/>
        <v>396.96457326872292</v>
      </c>
      <c r="F35" s="13">
        <f t="shared" si="5"/>
        <v>-6.25E-2</v>
      </c>
      <c r="G35" s="13">
        <f t="shared" si="6"/>
        <v>1.5744478023657537E-4</v>
      </c>
      <c r="H35" s="13">
        <f t="shared" si="7"/>
        <v>-3.0862916678442807E-19</v>
      </c>
      <c r="I35" s="13">
        <f t="shared" si="8"/>
        <v>6.25E-2</v>
      </c>
      <c r="J35" s="13">
        <f t="shared" si="9"/>
        <v>-1.5744478023657537E-4</v>
      </c>
      <c r="K35" s="13">
        <f t="shared" si="10"/>
        <v>3.0862916678442807E-19</v>
      </c>
      <c r="L35" s="13">
        <f t="shared" si="11"/>
        <v>-24.810128384514943</v>
      </c>
      <c r="M35" s="13">
        <f t="shared" si="12"/>
        <v>24.810128384514943</v>
      </c>
      <c r="N35" s="13">
        <f t="shared" si="13"/>
        <v>4.8633744730196764E-14</v>
      </c>
      <c r="O35" s="13">
        <f t="shared" si="14"/>
        <v>-4.8633744730196764E-14</v>
      </c>
      <c r="P35" s="13">
        <f t="shared" si="15"/>
        <v>-3.1364455679629006E-13</v>
      </c>
      <c r="Q35" s="13">
        <f t="shared" si="16"/>
        <v>3.1364455679629001E-13</v>
      </c>
      <c r="R35" s="13">
        <f t="shared" si="17"/>
        <v>6.1481783063915788E-28</v>
      </c>
      <c r="S35" s="13">
        <f t="shared" si="18"/>
        <v>-6.1481783063915779E-28</v>
      </c>
      <c r="T35" s="13">
        <f t="shared" si="19"/>
        <v>-5.2034847509234922E-3</v>
      </c>
      <c r="U35" s="13">
        <f t="shared" si="20"/>
        <v>1.022583423850591E-17</v>
      </c>
      <c r="V35" s="13">
        <f t="shared" si="21"/>
        <v>-5.2034847509234922E-3</v>
      </c>
      <c r="W35" s="13">
        <f t="shared" si="22"/>
        <v>1.0107994333167615E-17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1.7331105474439668E-3</v>
      </c>
      <c r="E36" s="13">
        <f t="shared" si="4"/>
        <v>576.9972385632434</v>
      </c>
      <c r="F36" s="13">
        <f t="shared" si="5"/>
        <v>-5.8823529411764705E-2</v>
      </c>
      <c r="G36" s="13">
        <f t="shared" si="6"/>
        <v>-1.0194767926140982E-4</v>
      </c>
      <c r="H36" s="13">
        <f t="shared" si="7"/>
        <v>-1.4985914369529595E-19</v>
      </c>
      <c r="I36" s="13">
        <f t="shared" si="8"/>
        <v>5.8823529411764705E-2</v>
      </c>
      <c r="J36" s="13">
        <f t="shared" si="9"/>
        <v>1.0194767926140982E-4</v>
      </c>
      <c r="K36" s="13">
        <f t="shared" si="10"/>
        <v>1.4985914369529595E-19</v>
      </c>
      <c r="L36" s="13">
        <f t="shared" si="11"/>
        <v>33.940912085452702</v>
      </c>
      <c r="M36" s="13">
        <f t="shared" si="12"/>
        <v>-33.940912085452702</v>
      </c>
      <c r="N36" s="13">
        <f t="shared" si="13"/>
        <v>4.9891827437494188E-14</v>
      </c>
      <c r="O36" s="13">
        <f t="shared" si="14"/>
        <v>-4.9891827437494188E-14</v>
      </c>
      <c r="P36" s="13">
        <f t="shared" si="15"/>
        <v>5.8069707667275473E-14</v>
      </c>
      <c r="Q36" s="13">
        <f t="shared" si="16"/>
        <v>-5.806970766727546E-14</v>
      </c>
      <c r="R36" s="13">
        <f t="shared" si="17"/>
        <v>8.5360223290027651E-29</v>
      </c>
      <c r="S36" s="13">
        <f t="shared" si="18"/>
        <v>-8.5360223290027639E-29</v>
      </c>
      <c r="T36" s="13">
        <f t="shared" si="19"/>
        <v>3.5951766643069023E-3</v>
      </c>
      <c r="U36" s="13">
        <f t="shared" si="20"/>
        <v>5.2756256065368722E-18</v>
      </c>
      <c r="V36" s="13">
        <f t="shared" si="21"/>
        <v>3.5951766643069023E-3</v>
      </c>
      <c r="W36" s="13">
        <f t="shared" si="22"/>
        <v>5.3570432137896244E-18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1.192351441068827E-3</v>
      </c>
      <c r="E37" s="13">
        <f t="shared" si="4"/>
        <v>838.67890418583079</v>
      </c>
      <c r="F37" s="13">
        <f t="shared" si="5"/>
        <v>-5.5555555555555552E-2</v>
      </c>
      <c r="G37" s="13">
        <f t="shared" si="6"/>
        <v>6.6241746726045938E-5</v>
      </c>
      <c r="H37" s="13">
        <f t="shared" si="7"/>
        <v>-1.4608075257335399E-19</v>
      </c>
      <c r="I37" s="13">
        <f t="shared" si="8"/>
        <v>5.5555555555555552E-2</v>
      </c>
      <c r="J37" s="13">
        <f t="shared" si="9"/>
        <v>-6.6241746726045938E-5</v>
      </c>
      <c r="K37" s="13">
        <f t="shared" si="10"/>
        <v>1.4608075257335399E-19</v>
      </c>
      <c r="L37" s="13">
        <f t="shared" si="11"/>
        <v>-46.593206213021652</v>
      </c>
      <c r="M37" s="13">
        <f t="shared" si="12"/>
        <v>46.593206213021652</v>
      </c>
      <c r="N37" s="13">
        <f t="shared" si="13"/>
        <v>1.0275047028201994E-13</v>
      </c>
      <c r="O37" s="13">
        <f t="shared" si="14"/>
        <v>-1.0275047028201994E-13</v>
      </c>
      <c r="P37" s="13">
        <f t="shared" si="15"/>
        <v>-1.078862542904184E-14</v>
      </c>
      <c r="Q37" s="13">
        <f t="shared" si="16"/>
        <v>1.0788625429041837E-14</v>
      </c>
      <c r="R37" s="13">
        <f t="shared" si="17"/>
        <v>2.3791801994961224E-29</v>
      </c>
      <c r="S37" s="13">
        <f t="shared" si="18"/>
        <v>-2.3791801994961221E-29</v>
      </c>
      <c r="T37" s="13">
        <f t="shared" si="19"/>
        <v>-2.4661976546298441E-3</v>
      </c>
      <c r="U37" s="13">
        <f t="shared" si="20"/>
        <v>5.4451180810838355E-18</v>
      </c>
      <c r="V37" s="13">
        <f t="shared" si="21"/>
        <v>-2.4661976546298441E-3</v>
      </c>
      <c r="W37" s="13">
        <f t="shared" si="22"/>
        <v>5.3892677207814382E-18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8.2031810441386362E-4</v>
      </c>
      <c r="E38" s="13">
        <f t="shared" si="4"/>
        <v>1219.0392905134322</v>
      </c>
      <c r="F38" s="13">
        <f t="shared" si="5"/>
        <v>-5.2631578947368418E-2</v>
      </c>
      <c r="G38" s="13">
        <f t="shared" si="6"/>
        <v>-4.3174637074413877E-5</v>
      </c>
      <c r="H38" s="13">
        <f t="shared" si="7"/>
        <v>2.5388826952713872E-19</v>
      </c>
      <c r="I38" s="13">
        <f t="shared" si="8"/>
        <v>5.2631578947368418E-2</v>
      </c>
      <c r="J38" s="13">
        <f t="shared" si="9"/>
        <v>4.3174637074413877E-5</v>
      </c>
      <c r="K38" s="13">
        <f t="shared" si="10"/>
        <v>-2.5388826952713872E-19</v>
      </c>
      <c r="L38" s="13">
        <f t="shared" si="11"/>
        <v>64.159919483964629</v>
      </c>
      <c r="M38" s="13">
        <f t="shared" si="12"/>
        <v>-64.159919483964629</v>
      </c>
      <c r="N38" s="13">
        <f t="shared" si="13"/>
        <v>-3.7729213340481723E-13</v>
      </c>
      <c r="O38" s="13">
        <f t="shared" si="14"/>
        <v>3.7729213340481723E-13</v>
      </c>
      <c r="P38" s="13">
        <f t="shared" si="15"/>
        <v>2.0105955472887036E-15</v>
      </c>
      <c r="Q38" s="13">
        <f t="shared" si="16"/>
        <v>-2.0105955472887036E-15</v>
      </c>
      <c r="R38" s="13">
        <f t="shared" si="17"/>
        <v>-1.1823298556981076E-29</v>
      </c>
      <c r="S38" s="13">
        <f t="shared" si="18"/>
        <v>1.1823298556981076E-29</v>
      </c>
      <c r="T38" s="13">
        <f t="shared" si="19"/>
        <v>1.7001225752904553E-3</v>
      </c>
      <c r="U38" s="13">
        <f t="shared" si="20"/>
        <v>-9.9893685398344598E-18</v>
      </c>
      <c r="V38" s="13">
        <f t="shared" si="21"/>
        <v>1.7001225752904553E-3</v>
      </c>
      <c r="W38" s="13">
        <f t="shared" si="22"/>
        <v>-9.9508669792600447E-18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5.6436531147724834E-4</v>
      </c>
      <c r="E39" s="13">
        <f t="shared" si="4"/>
        <v>1771.9019572313202</v>
      </c>
      <c r="F39" s="13">
        <f t="shared" si="5"/>
        <v>-0.05</v>
      </c>
      <c r="G39" s="13">
        <f t="shared" si="6"/>
        <v>2.8218265573862418E-5</v>
      </c>
      <c r="H39" s="13">
        <f t="shared" si="7"/>
        <v>-6.9143128936037286E-20</v>
      </c>
      <c r="I39" s="13">
        <f t="shared" si="8"/>
        <v>0.05</v>
      </c>
      <c r="J39" s="13">
        <f t="shared" si="9"/>
        <v>-2.8218265573862418E-5</v>
      </c>
      <c r="K39" s="13">
        <f t="shared" si="10"/>
        <v>6.9143128936037286E-20</v>
      </c>
      <c r="L39" s="13">
        <f t="shared" si="11"/>
        <v>-88.595069643300448</v>
      </c>
      <c r="M39" s="13">
        <f t="shared" si="12"/>
        <v>88.595069643300448</v>
      </c>
      <c r="N39" s="13">
        <f t="shared" si="13"/>
        <v>2.1708422537202222E-13</v>
      </c>
      <c r="O39" s="13">
        <f t="shared" si="14"/>
        <v>-2.1708422537202222E-13</v>
      </c>
      <c r="P39" s="13">
        <f t="shared" si="15"/>
        <v>-3.7574036044230218E-16</v>
      </c>
      <c r="Q39" s="13">
        <f t="shared" si="16"/>
        <v>3.7574036044230213E-16</v>
      </c>
      <c r="R39" s="13">
        <f t="shared" si="17"/>
        <v>9.2067544408538888E-31</v>
      </c>
      <c r="S39" s="13">
        <f t="shared" si="18"/>
        <v>-9.206754440853887E-31</v>
      </c>
      <c r="T39" s="13">
        <f t="shared" si="19"/>
        <v>-1.1680378909411789E-3</v>
      </c>
      <c r="U39" s="13">
        <f t="shared" si="20"/>
        <v>2.8636558503129826E-18</v>
      </c>
      <c r="V39" s="13">
        <f t="shared" si="21"/>
        <v>-1.1680378909411789E-3</v>
      </c>
      <c r="W39" s="13">
        <f t="shared" si="22"/>
        <v>2.8372040625037412E-18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3.8827401600065022E-4</v>
      </c>
      <c r="E40" s="13">
        <f t="shared" si="4"/>
        <v>2575.5006999961734</v>
      </c>
      <c r="F40" s="13">
        <f t="shared" si="5"/>
        <v>-4.7619047619047616E-2</v>
      </c>
      <c r="G40" s="13">
        <f t="shared" si="6"/>
        <v>-1.8489238857173819E-5</v>
      </c>
      <c r="H40" s="13">
        <f t="shared" si="7"/>
        <v>-1.8117640720055027E-20</v>
      </c>
      <c r="I40" s="13">
        <f t="shared" si="8"/>
        <v>4.7619047619047616E-2</v>
      </c>
      <c r="J40" s="13">
        <f t="shared" si="9"/>
        <v>1.8489238857173819E-5</v>
      </c>
      <c r="K40" s="13">
        <f t="shared" si="10"/>
        <v>1.8117640720055027E-20</v>
      </c>
      <c r="L40" s="13">
        <f t="shared" si="11"/>
        <v>122.64287198676939</v>
      </c>
      <c r="M40" s="13">
        <f t="shared" si="12"/>
        <v>-122.64287198676939</v>
      </c>
      <c r="N40" s="13">
        <f t="shared" si="13"/>
        <v>1.2017798616246735E-13</v>
      </c>
      <c r="O40" s="13">
        <f t="shared" si="14"/>
        <v>-1.2017798616246735E-13</v>
      </c>
      <c r="P40" s="13">
        <f t="shared" si="15"/>
        <v>7.0394380846389446E-17</v>
      </c>
      <c r="Q40" s="13">
        <f t="shared" si="16"/>
        <v>-7.0394380846389434E-17</v>
      </c>
      <c r="R40" s="13">
        <f t="shared" si="17"/>
        <v>6.8979589194433487E-32</v>
      </c>
      <c r="S40" s="13">
        <f t="shared" si="18"/>
        <v>-6.8979589194433476E-32</v>
      </c>
      <c r="T40" s="13">
        <f t="shared" si="19"/>
        <v>8.0435677470964983E-4</v>
      </c>
      <c r="U40" s="13">
        <f t="shared" si="20"/>
        <v>7.8788482778010021E-19</v>
      </c>
      <c r="V40" s="13">
        <f t="shared" si="21"/>
        <v>8.0435677470964983E-4</v>
      </c>
      <c r="W40" s="13">
        <f t="shared" si="22"/>
        <v>8.0610056794791376E-19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2.6712611217486317E-4</v>
      </c>
      <c r="E41" s="13">
        <f t="shared" si="4"/>
        <v>3743.5501601033707</v>
      </c>
      <c r="F41" s="13">
        <f t="shared" si="5"/>
        <v>-4.5454545454545456E-2</v>
      </c>
      <c r="G41" s="13">
        <f t="shared" si="6"/>
        <v>1.2142096007948326E-5</v>
      </c>
      <c r="H41" s="13">
        <f t="shared" si="7"/>
        <v>-1.1900169551317199E-19</v>
      </c>
      <c r="I41" s="13">
        <f t="shared" si="8"/>
        <v>4.5454545454545456E-2</v>
      </c>
      <c r="J41" s="13">
        <f t="shared" si="9"/>
        <v>-1.2142096007948326E-5</v>
      </c>
      <c r="K41" s="13">
        <f t="shared" si="10"/>
        <v>1.1900169551317199E-19</v>
      </c>
      <c r="L41" s="13">
        <f t="shared" si="11"/>
        <v>-170.16135877169356</v>
      </c>
      <c r="M41" s="13">
        <f t="shared" si="12"/>
        <v>170.16135877169356</v>
      </c>
      <c r="N41" s="13">
        <f t="shared" si="13"/>
        <v>1.6677096105483925E-12</v>
      </c>
      <c r="O41" s="13">
        <f t="shared" si="14"/>
        <v>-1.6677096105483925E-12</v>
      </c>
      <c r="P41" s="13">
        <f t="shared" si="15"/>
        <v>-1.321825159276222E-17</v>
      </c>
      <c r="Q41" s="13">
        <f t="shared" si="16"/>
        <v>1.3218251592762221E-17</v>
      </c>
      <c r="R41" s="13">
        <f t="shared" si="17"/>
        <v>1.2954883162089099E-31</v>
      </c>
      <c r="S41" s="13">
        <f t="shared" si="18"/>
        <v>-1.2954883162089099E-31</v>
      </c>
      <c r="T41" s="13">
        <f t="shared" si="19"/>
        <v>-5.5302162520999543E-4</v>
      </c>
      <c r="U41" s="13">
        <f t="shared" si="20"/>
        <v>5.4214771225580115E-18</v>
      </c>
      <c r="V41" s="13">
        <f t="shared" si="21"/>
        <v>-5.5302162520999543E-4</v>
      </c>
      <c r="W41" s="13">
        <f t="shared" si="22"/>
        <v>5.4089532046291253E-18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1.8377835462865026E-4</v>
      </c>
      <c r="E42" s="13">
        <f t="shared" si="4"/>
        <v>5441.3372130827875</v>
      </c>
      <c r="F42" s="13">
        <f t="shared" si="5"/>
        <v>-4.3478260869565216E-2</v>
      </c>
      <c r="G42" s="13">
        <f t="shared" si="6"/>
        <v>-7.9903632447239233E-6</v>
      </c>
      <c r="H42" s="13">
        <f t="shared" si="7"/>
        <v>5.0903049520009368E-20</v>
      </c>
      <c r="I42" s="13">
        <f t="shared" si="8"/>
        <v>4.3478260869565216E-2</v>
      </c>
      <c r="J42" s="13">
        <f t="shared" si="9"/>
        <v>7.9903632447239233E-6</v>
      </c>
      <c r="K42" s="13">
        <f t="shared" si="10"/>
        <v>-5.0903049520009368E-20</v>
      </c>
      <c r="L42" s="13">
        <f t="shared" si="11"/>
        <v>236.57987083932312</v>
      </c>
      <c r="M42" s="13">
        <f t="shared" si="12"/>
        <v>-236.57987083932312</v>
      </c>
      <c r="N42" s="13">
        <f t="shared" si="13"/>
        <v>-1.5071451086686578E-12</v>
      </c>
      <c r="O42" s="13">
        <f t="shared" si="14"/>
        <v>1.5071451086686578E-12</v>
      </c>
      <c r="P42" s="13">
        <f t="shared" si="15"/>
        <v>2.4871859000190151E-18</v>
      </c>
      <c r="Q42" s="13">
        <f t="shared" si="16"/>
        <v>-2.4871859000190151E-18</v>
      </c>
      <c r="R42" s="13">
        <f t="shared" si="17"/>
        <v>-1.5844754882418538E-32</v>
      </c>
      <c r="S42" s="13">
        <f t="shared" si="18"/>
        <v>1.5844754882418538E-32</v>
      </c>
      <c r="T42" s="13">
        <f t="shared" si="19"/>
        <v>3.806413506895118E-4</v>
      </c>
      <c r="U42" s="13">
        <f t="shared" si="20"/>
        <v>-2.4244511417082768E-18</v>
      </c>
      <c r="V42" s="13">
        <f t="shared" si="21"/>
        <v>3.806413506895118E-4</v>
      </c>
      <c r="W42" s="13">
        <f t="shared" si="22"/>
        <v>-2.415831006764068E-18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1.2643647360054711E-4</v>
      </c>
      <c r="E43" s="13">
        <f t="shared" si="4"/>
        <v>7909.1101762242824</v>
      </c>
      <c r="F43" s="13">
        <f t="shared" si="5"/>
        <v>-4.1666666666666664E-2</v>
      </c>
      <c r="G43" s="13">
        <f t="shared" si="6"/>
        <v>5.2681864000227958E-6</v>
      </c>
      <c r="H43" s="13">
        <f t="shared" si="7"/>
        <v>-1.5490345027580481E-20</v>
      </c>
      <c r="I43" s="13">
        <f t="shared" si="8"/>
        <v>4.1666666666666664E-2</v>
      </c>
      <c r="J43" s="13">
        <f t="shared" si="9"/>
        <v>-5.2681864000227958E-6</v>
      </c>
      <c r="K43" s="13">
        <f t="shared" si="10"/>
        <v>1.5490345027580481E-20</v>
      </c>
      <c r="L43" s="13">
        <f t="shared" si="11"/>
        <v>-329.54625207449203</v>
      </c>
      <c r="M43" s="13">
        <f t="shared" si="12"/>
        <v>329.54625207449203</v>
      </c>
      <c r="N43" s="13">
        <f t="shared" si="13"/>
        <v>9.689833957199774E-13</v>
      </c>
      <c r="O43" s="13">
        <f t="shared" si="14"/>
        <v>-9.689833957199774E-13</v>
      </c>
      <c r="P43" s="13">
        <f t="shared" si="15"/>
        <v>-4.6888271278825302E-19</v>
      </c>
      <c r="Q43" s="13">
        <f t="shared" si="16"/>
        <v>4.6888271278825312E-19</v>
      </c>
      <c r="R43" s="13">
        <f t="shared" si="17"/>
        <v>1.3786822346541373E-33</v>
      </c>
      <c r="S43" s="13">
        <f t="shared" si="18"/>
        <v>-1.3786822346541375E-33</v>
      </c>
      <c r="T43" s="13">
        <f t="shared" si="19"/>
        <v>-2.6179374126674229E-4</v>
      </c>
      <c r="U43" s="13">
        <f t="shared" si="20"/>
        <v>7.6986421374073993E-19</v>
      </c>
      <c r="V43" s="13">
        <f t="shared" si="21"/>
        <v>-2.6179374126674229E-4</v>
      </c>
      <c r="W43" s="13">
        <f t="shared" si="22"/>
        <v>7.6393554263556259E-19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8.6986206231110189E-5</v>
      </c>
      <c r="E44" s="13">
        <f t="shared" si="4"/>
        <v>11496.075565626346</v>
      </c>
      <c r="F44" s="13">
        <f t="shared" si="5"/>
        <v>-0.04</v>
      </c>
      <c r="G44" s="13">
        <f t="shared" si="6"/>
        <v>-3.4794482492444072E-6</v>
      </c>
      <c r="H44" s="13">
        <f t="shared" si="7"/>
        <v>-1.7043817735283391E-21</v>
      </c>
      <c r="I44" s="13">
        <f t="shared" si="8"/>
        <v>0.04</v>
      </c>
      <c r="J44" s="13">
        <f t="shared" si="9"/>
        <v>3.4794482492444072E-6</v>
      </c>
      <c r="K44" s="13">
        <f t="shared" si="10"/>
        <v>1.7043817735283391E-21</v>
      </c>
      <c r="L44" s="13">
        <f t="shared" si="11"/>
        <v>459.84301914560558</v>
      </c>
      <c r="M44" s="13">
        <f t="shared" si="12"/>
        <v>-459.84301914560558</v>
      </c>
      <c r="N44" s="13">
        <f t="shared" si="13"/>
        <v>2.2525067320262946E-13</v>
      </c>
      <c r="O44" s="13">
        <f t="shared" si="14"/>
        <v>-2.2525067320262946E-13</v>
      </c>
      <c r="P44" s="13">
        <f t="shared" si="15"/>
        <v>8.8547199406780747E-20</v>
      </c>
      <c r="Q44" s="13">
        <f t="shared" si="16"/>
        <v>-8.8547199406780735E-20</v>
      </c>
      <c r="R44" s="13">
        <f t="shared" si="17"/>
        <v>4.337418520268829E-35</v>
      </c>
      <c r="S44" s="13">
        <f t="shared" si="18"/>
        <v>-4.3374185202688285E-35</v>
      </c>
      <c r="T44" s="13">
        <f t="shared" si="19"/>
        <v>1.8014821603759936E-4</v>
      </c>
      <c r="U44" s="13">
        <f t="shared" si="20"/>
        <v>8.8236584604204235E-20</v>
      </c>
      <c r="V44" s="13">
        <f t="shared" si="21"/>
        <v>1.8014821603759936E-4</v>
      </c>
      <c r="W44" s="13">
        <f t="shared" si="22"/>
        <v>9.231628306415764E-20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5.9845073648498826E-5</v>
      </c>
      <c r="E45" s="13">
        <f t="shared" si="4"/>
        <v>16709.813173153048</v>
      </c>
      <c r="F45" s="13">
        <f t="shared" si="5"/>
        <v>-3.8461538461538464E-2</v>
      </c>
      <c r="G45" s="13">
        <f t="shared" si="6"/>
        <v>2.3017336018653396E-6</v>
      </c>
      <c r="H45" s="13">
        <f t="shared" si="7"/>
        <v>9.0228909531683853E-21</v>
      </c>
      <c r="I45" s="13">
        <f t="shared" si="8"/>
        <v>3.8461538461538464E-2</v>
      </c>
      <c r="J45" s="13">
        <f t="shared" si="9"/>
        <v>-2.3017336018653396E-6</v>
      </c>
      <c r="K45" s="13">
        <f t="shared" si="10"/>
        <v>-9.0228909531683853E-21</v>
      </c>
      <c r="L45" s="13">
        <f t="shared" si="11"/>
        <v>-642.68511974261446</v>
      </c>
      <c r="M45" s="13">
        <f t="shared" si="12"/>
        <v>642.68511974261446</v>
      </c>
      <c r="N45" s="13">
        <f t="shared" si="13"/>
        <v>-2.5193522603841421E-12</v>
      </c>
      <c r="O45" s="13">
        <f t="shared" si="14"/>
        <v>2.5193522603841421E-12</v>
      </c>
      <c r="P45" s="13">
        <f t="shared" si="15"/>
        <v>-1.6748690767070694E-20</v>
      </c>
      <c r="Q45" s="13">
        <f t="shared" si="16"/>
        <v>1.6748690767070694E-20</v>
      </c>
      <c r="R45" s="13">
        <f t="shared" si="17"/>
        <v>-6.5655560781294203E-35</v>
      </c>
      <c r="S45" s="13">
        <f t="shared" si="18"/>
        <v>6.5655560781294203E-35</v>
      </c>
      <c r="T45" s="13">
        <f t="shared" si="19"/>
        <v>-1.2392080159730616E-4</v>
      </c>
      <c r="U45" s="13">
        <f t="shared" si="20"/>
        <v>-4.8580374248442061E-19</v>
      </c>
      <c r="V45" s="13">
        <f t="shared" si="21"/>
        <v>-1.2392080159730616E-4</v>
      </c>
      <c r="W45" s="13">
        <f t="shared" si="22"/>
        <v>-4.8861009557829307E-19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4.1172422561789723E-5</v>
      </c>
      <c r="E46" s="13">
        <f t="shared" si="4"/>
        <v>24288.102029926584</v>
      </c>
      <c r="F46" s="13">
        <f t="shared" si="5"/>
        <v>-3.7037037037037035E-2</v>
      </c>
      <c r="G46" s="13">
        <f t="shared" si="6"/>
        <v>-1.5249045393255451E-6</v>
      </c>
      <c r="H46" s="13">
        <f t="shared" si="7"/>
        <v>1.0461782204368989E-20</v>
      </c>
      <c r="I46" s="13">
        <f t="shared" si="8"/>
        <v>3.7037037037037035E-2</v>
      </c>
      <c r="J46" s="13">
        <f t="shared" si="9"/>
        <v>1.5249045393255451E-6</v>
      </c>
      <c r="K46" s="13">
        <f t="shared" si="10"/>
        <v>-1.0461782204368989E-20</v>
      </c>
      <c r="L46" s="13">
        <f t="shared" si="11"/>
        <v>899.55933291682072</v>
      </c>
      <c r="M46" s="13">
        <f t="shared" si="12"/>
        <v>-899.55933291682072</v>
      </c>
      <c r="N46" s="13">
        <f t="shared" si="13"/>
        <v>-6.1715298093647564E-12</v>
      </c>
      <c r="O46" s="13">
        <f t="shared" si="14"/>
        <v>6.1715298093647564E-12</v>
      </c>
      <c r="P46" s="13">
        <f t="shared" si="15"/>
        <v>3.1727059339805138E-21</v>
      </c>
      <c r="Q46" s="13">
        <f t="shared" si="16"/>
        <v>-3.1727059339805138E-21</v>
      </c>
      <c r="R46" s="13">
        <f t="shared" si="17"/>
        <v>-2.1766712357282308E-35</v>
      </c>
      <c r="S46" s="13">
        <f t="shared" si="18"/>
        <v>2.1766712357282311E-35</v>
      </c>
      <c r="T46" s="13">
        <f t="shared" si="19"/>
        <v>8.5264078253174979E-5</v>
      </c>
      <c r="U46" s="13">
        <f t="shared" si="20"/>
        <v>-5.849398887724675E-19</v>
      </c>
      <c r="V46" s="13">
        <f t="shared" si="21"/>
        <v>8.5264078253174979E-5</v>
      </c>
      <c r="W46" s="13">
        <f t="shared" si="22"/>
        <v>-5.830089691309084E-19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2.8325946920262342E-5</v>
      </c>
      <c r="E47" s="13">
        <f t="shared" si="4"/>
        <v>35303.321114559883</v>
      </c>
      <c r="F47" s="13">
        <f t="shared" si="5"/>
        <v>-3.5714285714285712E-2</v>
      </c>
      <c r="G47" s="13">
        <f t="shared" si="6"/>
        <v>1.0116409614379406E-6</v>
      </c>
      <c r="H47" s="13">
        <f t="shared" si="7"/>
        <v>-3.4703490103182991E-21</v>
      </c>
      <c r="I47" s="13">
        <f t="shared" si="8"/>
        <v>3.5714285714285712E-2</v>
      </c>
      <c r="J47" s="13">
        <f t="shared" si="9"/>
        <v>-1.0116409614379406E-6</v>
      </c>
      <c r="K47" s="13">
        <f t="shared" si="10"/>
        <v>3.4703490103182991E-21</v>
      </c>
      <c r="L47" s="13">
        <f t="shared" si="11"/>
        <v>-1260.832895936926</v>
      </c>
      <c r="M47" s="13">
        <f t="shared" si="12"/>
        <v>1260.832895936926</v>
      </c>
      <c r="N47" s="13">
        <f t="shared" si="13"/>
        <v>4.3251809281942408E-12</v>
      </c>
      <c r="O47" s="13">
        <f t="shared" si="14"/>
        <v>-4.3251809281942408E-12</v>
      </c>
      <c r="P47" s="13">
        <f t="shared" si="15"/>
        <v>-6.018315152642827E-22</v>
      </c>
      <c r="Q47" s="13">
        <f t="shared" si="16"/>
        <v>6.0183151526428261E-22</v>
      </c>
      <c r="R47" s="13">
        <f t="shared" si="17"/>
        <v>2.0645322629157787E-36</v>
      </c>
      <c r="S47" s="13">
        <f t="shared" si="18"/>
        <v>-2.0645322629157787E-36</v>
      </c>
      <c r="T47" s="13">
        <f t="shared" si="19"/>
        <v>-5.865620140388954E-5</v>
      </c>
      <c r="U47" s="13">
        <f t="shared" si="20"/>
        <v>2.0122085243360683E-19</v>
      </c>
      <c r="V47" s="13">
        <f t="shared" si="21"/>
        <v>-5.865620140388954E-5</v>
      </c>
      <c r="W47" s="13">
        <f t="shared" si="22"/>
        <v>1.9989250392259953E-19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1.9487783788417512E-5</v>
      </c>
      <c r="E48" s="13">
        <f t="shared" si="4"/>
        <v>51314.198210385839</v>
      </c>
      <c r="F48" s="13">
        <f t="shared" si="5"/>
        <v>-3.4482758620689655E-2</v>
      </c>
      <c r="G48" s="13">
        <f t="shared" si="6"/>
        <v>-6.7199254442819002E-7</v>
      </c>
      <c r="H48" s="13">
        <f t="shared" si="7"/>
        <v>1.457151553126211E-25</v>
      </c>
      <c r="I48" s="13">
        <f t="shared" si="8"/>
        <v>3.4482758620689655E-2</v>
      </c>
      <c r="J48" s="13">
        <f t="shared" si="9"/>
        <v>6.7199254442819002E-7</v>
      </c>
      <c r="K48" s="13">
        <f t="shared" si="10"/>
        <v>-1.457151553126211E-25</v>
      </c>
      <c r="L48" s="13">
        <f t="shared" si="11"/>
        <v>1769.4551100309675</v>
      </c>
      <c r="M48" s="13">
        <f t="shared" si="12"/>
        <v>-1769.4551100309675</v>
      </c>
      <c r="N48" s="13">
        <f t="shared" si="13"/>
        <v>-3.8368941488223045E-16</v>
      </c>
      <c r="O48" s="13">
        <f t="shared" si="14"/>
        <v>3.8368941488223045E-16</v>
      </c>
      <c r="P48" s="13">
        <f t="shared" si="15"/>
        <v>1.1430739610297002E-22</v>
      </c>
      <c r="Q48" s="13">
        <f t="shared" si="16"/>
        <v>-1.1430739610297E-22</v>
      </c>
      <c r="R48" s="13">
        <f t="shared" si="17"/>
        <v>-2.4786465437200236E-41</v>
      </c>
      <c r="S48" s="13">
        <f t="shared" si="18"/>
        <v>2.4786465437200231E-41</v>
      </c>
      <c r="T48" s="13">
        <f t="shared" si="19"/>
        <v>4.0356427642055358E-5</v>
      </c>
      <c r="U48" s="13">
        <f t="shared" si="20"/>
        <v>-8.750734772150483E-24</v>
      </c>
      <c r="V48" s="13">
        <f t="shared" si="21"/>
        <v>4.0356427642055358E-5</v>
      </c>
      <c r="W48" s="13">
        <f t="shared" si="22"/>
        <v>9.0517480566257272E-22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1.3407273481559937E-5</v>
      </c>
      <c r="E49" s="13">
        <f t="shared" si="4"/>
        <v>74586.380398324647</v>
      </c>
      <c r="F49" s="13">
        <f t="shared" si="5"/>
        <v>-3.3333333333333333E-2</v>
      </c>
      <c r="G49" s="13">
        <f t="shared" si="6"/>
        <v>4.4690911605199792E-7</v>
      </c>
      <c r="H49" s="13">
        <f t="shared" si="7"/>
        <v>-4.818070298604194E-21</v>
      </c>
      <c r="I49" s="13">
        <f t="shared" si="8"/>
        <v>3.3333333333333333E-2</v>
      </c>
      <c r="J49" s="13">
        <f t="shared" si="9"/>
        <v>-4.4690911605199792E-7</v>
      </c>
      <c r="K49" s="13">
        <f t="shared" si="10"/>
        <v>4.818070298604194E-21</v>
      </c>
      <c r="L49" s="13">
        <f t="shared" si="11"/>
        <v>-2486.212679497246</v>
      </c>
      <c r="M49" s="13">
        <f t="shared" si="12"/>
        <v>2486.212679497246</v>
      </c>
      <c r="N49" s="13">
        <f t="shared" si="13"/>
        <v>2.6803542458295034E-11</v>
      </c>
      <c r="O49" s="13">
        <f t="shared" si="14"/>
        <v>-2.6803542458295034E-11</v>
      </c>
      <c r="P49" s="13">
        <f t="shared" si="15"/>
        <v>-2.1736541617187482E-23</v>
      </c>
      <c r="Q49" s="13">
        <f t="shared" si="16"/>
        <v>2.1736541617187476E-23</v>
      </c>
      <c r="R49" s="13">
        <f t="shared" si="17"/>
        <v>2.343388885984591E-37</v>
      </c>
      <c r="S49" s="13">
        <f t="shared" si="18"/>
        <v>-2.3433888859845905E-37</v>
      </c>
      <c r="T49" s="13">
        <f t="shared" si="19"/>
        <v>-2.7763642589263109E-5</v>
      </c>
      <c r="U49" s="13">
        <f t="shared" si="20"/>
        <v>2.9932031013336136E-19</v>
      </c>
      <c r="V49" s="13">
        <f t="shared" si="21"/>
        <v>-2.7763642589263109E-5</v>
      </c>
      <c r="W49" s="13">
        <f t="shared" si="22"/>
        <v>2.9869156513435191E-19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9.2239827863944863E-6</v>
      </c>
      <c r="E50" s="13">
        <f t="shared" si="4"/>
        <v>108413.03839757974</v>
      </c>
      <c r="F50" s="13">
        <f t="shared" si="5"/>
        <v>-3.2258064516129031E-2</v>
      </c>
      <c r="G50" s="13">
        <f t="shared" si="6"/>
        <v>-2.9754783181917698E-7</v>
      </c>
      <c r="H50" s="13">
        <f t="shared" si="7"/>
        <v>2.187177078086912E-21</v>
      </c>
      <c r="I50" s="13">
        <f t="shared" si="8"/>
        <v>3.2258064516129031E-2</v>
      </c>
      <c r="J50" s="13">
        <f t="shared" si="9"/>
        <v>2.9754783181917698E-7</v>
      </c>
      <c r="K50" s="13">
        <f t="shared" si="10"/>
        <v>-2.187177078086912E-21</v>
      </c>
      <c r="L50" s="13">
        <f t="shared" si="11"/>
        <v>3497.1947867211538</v>
      </c>
      <c r="M50" s="13">
        <f t="shared" si="12"/>
        <v>-3497.1947867211538</v>
      </c>
      <c r="N50" s="13">
        <f t="shared" si="13"/>
        <v>-2.5706738403558339E-11</v>
      </c>
      <c r="O50" s="13">
        <f t="shared" si="14"/>
        <v>2.5706738403558339E-11</v>
      </c>
      <c r="P50" s="13">
        <f t="shared" si="15"/>
        <v>4.1379894584129378E-24</v>
      </c>
      <c r="Q50" s="13">
        <f t="shared" si="16"/>
        <v>-4.1379894584129371E-24</v>
      </c>
      <c r="R50" s="13">
        <f t="shared" si="17"/>
        <v>-3.0417011064984498E-38</v>
      </c>
      <c r="S50" s="13">
        <f t="shared" si="18"/>
        <v>3.0417011064984493E-38</v>
      </c>
      <c r="T50" s="13">
        <f t="shared" si="19"/>
        <v>1.9101359976840087E-5</v>
      </c>
      <c r="U50" s="13">
        <f t="shared" si="20"/>
        <v>-1.4040657291845366E-19</v>
      </c>
      <c r="V50" s="13">
        <f t="shared" si="21"/>
        <v>1.9101359976840087E-5</v>
      </c>
      <c r="W50" s="13">
        <f t="shared" si="22"/>
        <v>-1.3997399695076122E-19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6.3459478588783396E-6</v>
      </c>
      <c r="E51" s="13">
        <f t="shared" si="4"/>
        <v>157580.87243041926</v>
      </c>
      <c r="F51" s="13">
        <f t="shared" si="5"/>
        <v>-3.125E-2</v>
      </c>
      <c r="G51" s="13">
        <f t="shared" si="6"/>
        <v>1.9831087058994814E-7</v>
      </c>
      <c r="H51" s="13">
        <f t="shared" si="7"/>
        <v>-7.7747282142354639E-22</v>
      </c>
      <c r="I51" s="13">
        <f t="shared" si="8"/>
        <v>3.125E-2</v>
      </c>
      <c r="J51" s="13">
        <f t="shared" si="9"/>
        <v>-1.9831087058994814E-7</v>
      </c>
      <c r="K51" s="13">
        <f t="shared" si="10"/>
        <v>7.7747282142354639E-22</v>
      </c>
      <c r="L51" s="13">
        <f t="shared" si="11"/>
        <v>-4924.402263252292</v>
      </c>
      <c r="M51" s="13">
        <f t="shared" si="12"/>
        <v>4924.402263252292</v>
      </c>
      <c r="N51" s="13">
        <f t="shared" si="13"/>
        <v>1.9305996237350579E-11</v>
      </c>
      <c r="O51" s="13">
        <f t="shared" si="14"/>
        <v>-1.9305996237350579E-11</v>
      </c>
      <c r="P51" s="13">
        <f t="shared" si="15"/>
        <v>-7.885703932229004E-25</v>
      </c>
      <c r="Q51" s="13">
        <f t="shared" si="16"/>
        <v>7.8857039322290031E-25</v>
      </c>
      <c r="R51" s="13">
        <f t="shared" si="17"/>
        <v>3.0915705562999019E-39</v>
      </c>
      <c r="S51" s="13">
        <f t="shared" si="18"/>
        <v>-3.0915705562999012E-39</v>
      </c>
      <c r="T51" s="13">
        <f t="shared" si="19"/>
        <v>-1.3141215670336262E-5</v>
      </c>
      <c r="U51" s="13">
        <f t="shared" si="20"/>
        <v>5.1520135181350757E-20</v>
      </c>
      <c r="V51" s="13">
        <f t="shared" si="21"/>
        <v>-1.3141215670336262E-5</v>
      </c>
      <c r="W51" s="13">
        <f t="shared" si="22"/>
        <v>5.1222534691535211E-20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4.3659073482880954E-6</v>
      </c>
      <c r="E52" s="13">
        <f t="shared" ref="E52:E69" si="26">EXP($A52*Leiter_u1)</f>
        <v>229047.46258348963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-1.3230022267539683E-7</v>
      </c>
      <c r="H52" s="13">
        <f t="shared" ref="H52:H69" si="29">Strom_1/$A52*SIN($A52*Leiter_v1)/EXP($A52*Leiter_u1)</f>
        <v>6.4863653395700519E-23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1.3230022267539683E-7</v>
      </c>
      <c r="K52" s="13">
        <f t="shared" ref="K52:K69" si="32">Strom_2/$A52*SIN($A52*Leiter_v2)/EXP(-$A52*Leiter_u2)</f>
        <v>-6.4863653395700519E-23</v>
      </c>
      <c r="L52" s="13">
        <f t="shared" ref="L52:L69" si="33">F52+G52+I52+J52*EXP(-2*$A52*Leiter_u2)</f>
        <v>6940.8321993673862</v>
      </c>
      <c r="M52" s="13">
        <f t="shared" ref="M52:M69" si="34">F52+G52*EXP(2*$A52*Leiter_u1)+I52+J52</f>
        <v>-6940.8321993673862</v>
      </c>
      <c r="N52" s="13">
        <f t="shared" ref="N52:N69" si="35">H52+K52*EXP(-2*$A52*Leiter_u2)</f>
        <v>-3.402924991003863E-12</v>
      </c>
      <c r="O52" s="13">
        <f t="shared" ref="O52:O69" si="36">H52*EXP(2*$A52*Leiter_u1)+K52</f>
        <v>3.402924991003863E-12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1.5042356529370003E-25</v>
      </c>
      <c r="Q52" s="13">
        <f t="shared" ref="Q52:Q69" si="38">(M52+P52)*((Perm_mü1-1)/(Perm_mü1+1)*EXP(-2*$A52*Körper_u1))</f>
        <v>-1.5042356529370001E-25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-7.3749097351825894E-41</v>
      </c>
      <c r="S52" s="13">
        <f t="shared" ref="S52:S69" si="40">(O52+R52)*((Perm_mü1-1)/(Perm_mü1+1)*EXP(-2*$A52*Körper_u1))</f>
        <v>7.3749097351825884E-41</v>
      </c>
      <c r="T52" s="13">
        <f t="shared" ref="T52:T69" si="41">Strom_1/Metric_h*$A52*((-(I52+J52+P52)*$B52-(K52+R52)*$C52)*$D52+((Q52*$B52+S52*$C52)*$E52))</f>
        <v>9.0410362510378503E-6</v>
      </c>
      <c r="U52" s="13">
        <f t="shared" ref="U52:U69" si="42">Strom_1/Metric_h*$A52*((-(I52+J52+P52)*$C52+(K52+R52)*$B52)*$D52+((-Q52*$C52+S52*$B52)*$E52))</f>
        <v>-4.4325857474618755E-21</v>
      </c>
      <c r="V52" s="13">
        <f t="shared" ref="V52:V69" si="43">KoorK_xu*T52-KoorK_xv*U52</f>
        <v>9.0410362510378503E-6</v>
      </c>
      <c r="W52" s="13">
        <f t="shared" ref="W52:W69" si="44">KoorK_yu*T52+KoorK_yv*U52</f>
        <v>-4.2278393309775527E-21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3.0036721696615267E-6</v>
      </c>
      <c r="E53" s="13">
        <f t="shared" si="26"/>
        <v>332925.81330960843</v>
      </c>
      <c r="F53" s="13">
        <f t="shared" si="27"/>
        <v>-2.9411764705882353E-2</v>
      </c>
      <c r="G53" s="13">
        <f t="shared" si="28"/>
        <v>8.8343299107691966E-8</v>
      </c>
      <c r="H53" s="13">
        <f t="shared" si="29"/>
        <v>2.5972246256923847E-22</v>
      </c>
      <c r="I53" s="13">
        <f t="shared" si="30"/>
        <v>2.9411764705882353E-2</v>
      </c>
      <c r="J53" s="13">
        <f t="shared" si="31"/>
        <v>-8.8343299107691966E-8</v>
      </c>
      <c r="K53" s="13">
        <f t="shared" si="32"/>
        <v>-2.5972246256923847E-22</v>
      </c>
      <c r="L53" s="13">
        <f t="shared" si="33"/>
        <v>-9791.9356854883772</v>
      </c>
      <c r="M53" s="13">
        <f t="shared" si="34"/>
        <v>9791.9356854883772</v>
      </c>
      <c r="N53" s="13">
        <f t="shared" si="35"/>
        <v>-2.8787533126360374E-11</v>
      </c>
      <c r="O53" s="13">
        <f t="shared" si="36"/>
        <v>2.8787533126360374E-11</v>
      </c>
      <c r="P53" s="13">
        <f t="shared" si="37"/>
        <v>-2.872038602249386E-26</v>
      </c>
      <c r="Q53" s="13">
        <f t="shared" si="38"/>
        <v>2.872038602249386E-26</v>
      </c>
      <c r="R53" s="13">
        <f t="shared" si="39"/>
        <v>-8.443571226164186E-41</v>
      </c>
      <c r="S53" s="13">
        <f t="shared" si="40"/>
        <v>8.443571226164186E-41</v>
      </c>
      <c r="T53" s="13">
        <f t="shared" si="41"/>
        <v>-6.2200378239993661E-6</v>
      </c>
      <c r="U53" s="13">
        <f t="shared" si="42"/>
        <v>-1.8286484766109059E-20</v>
      </c>
      <c r="V53" s="13">
        <f t="shared" si="43"/>
        <v>-6.2200378239993661E-6</v>
      </c>
      <c r="W53" s="13">
        <f t="shared" si="44"/>
        <v>-1.8427345881970044E-20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2.0664768587763956E-6</v>
      </c>
      <c r="E54" s="13">
        <f t="shared" si="26"/>
        <v>483915.41175647179</v>
      </c>
      <c r="F54" s="13">
        <f t="shared" si="27"/>
        <v>-2.8571428571428571E-2</v>
      </c>
      <c r="G54" s="13">
        <f t="shared" si="28"/>
        <v>-5.9042195965039876E-8</v>
      </c>
      <c r="H54" s="13">
        <f t="shared" si="29"/>
        <v>4.6293411029484885E-22</v>
      </c>
      <c r="I54" s="13">
        <f t="shared" si="30"/>
        <v>2.8571428571428571E-2</v>
      </c>
      <c r="J54" s="13">
        <f t="shared" si="31"/>
        <v>5.9042195965039876E-8</v>
      </c>
      <c r="K54" s="13">
        <f t="shared" si="32"/>
        <v>-4.6293411029484885E-22</v>
      </c>
      <c r="L54" s="13">
        <f t="shared" si="33"/>
        <v>13826.154621554439</v>
      </c>
      <c r="M54" s="13">
        <f t="shared" si="34"/>
        <v>-13826.154621554439</v>
      </c>
      <c r="N54" s="13">
        <f t="shared" si="35"/>
        <v>-1.0840719055094504E-10</v>
      </c>
      <c r="O54" s="13">
        <f t="shared" si="36"/>
        <v>1.0840719055094504E-10</v>
      </c>
      <c r="P54" s="13">
        <f t="shared" si="37"/>
        <v>5.4883338037047909E-27</v>
      </c>
      <c r="Q54" s="13">
        <f t="shared" si="38"/>
        <v>-5.4883338037047902E-27</v>
      </c>
      <c r="R54" s="13">
        <f t="shared" si="39"/>
        <v>-4.3032561456956048E-41</v>
      </c>
      <c r="S54" s="13">
        <f t="shared" si="40"/>
        <v>4.3032561456956043E-41</v>
      </c>
      <c r="T54" s="13">
        <f t="shared" si="41"/>
        <v>4.2793050198753505E-6</v>
      </c>
      <c r="U54" s="13">
        <f t="shared" si="42"/>
        <v>-3.3552819909883859E-20</v>
      </c>
      <c r="V54" s="13">
        <f t="shared" si="43"/>
        <v>4.2793050198753505E-6</v>
      </c>
      <c r="W54" s="13">
        <f t="shared" si="44"/>
        <v>-3.3455909296594119E-20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1.4217019590189084E-6</v>
      </c>
      <c r="E55" s="13">
        <f t="shared" si="26"/>
        <v>703382.30432634591</v>
      </c>
      <c r="F55" s="13">
        <f t="shared" si="27"/>
        <v>-2.7777777777777776E-2</v>
      </c>
      <c r="G55" s="13">
        <f t="shared" si="28"/>
        <v>3.9491721083858566E-8</v>
      </c>
      <c r="H55" s="13">
        <f t="shared" si="29"/>
        <v>-1.7417959584325739E-22</v>
      </c>
      <c r="I55" s="13">
        <f t="shared" si="30"/>
        <v>2.7777777777777776E-2</v>
      </c>
      <c r="J55" s="13">
        <f t="shared" si="31"/>
        <v>-3.9491721083858566E-8</v>
      </c>
      <c r="K55" s="13">
        <f t="shared" si="32"/>
        <v>1.7417959584325739E-22</v>
      </c>
      <c r="L55" s="13">
        <f t="shared" si="33"/>
        <v>-19538.397342359007</v>
      </c>
      <c r="M55" s="13">
        <f t="shared" si="34"/>
        <v>19538.397342359007</v>
      </c>
      <c r="N55" s="13">
        <f t="shared" si="35"/>
        <v>8.6174774335374577E-11</v>
      </c>
      <c r="O55" s="13">
        <f t="shared" si="36"/>
        <v>-8.6174774335374577E-11</v>
      </c>
      <c r="P55" s="13">
        <f t="shared" si="37"/>
        <v>-1.0496522309071897E-27</v>
      </c>
      <c r="Q55" s="13">
        <f t="shared" si="38"/>
        <v>1.0496522309071895E-27</v>
      </c>
      <c r="R55" s="13">
        <f t="shared" si="39"/>
        <v>4.6295273119943867E-42</v>
      </c>
      <c r="S55" s="13">
        <f t="shared" si="40"/>
        <v>-4.629527311994386E-42</v>
      </c>
      <c r="T55" s="13">
        <f t="shared" si="41"/>
        <v>-2.9440809281182964E-6</v>
      </c>
      <c r="U55" s="13">
        <f t="shared" si="42"/>
        <v>1.2984988781540475E-20</v>
      </c>
      <c r="V55" s="13">
        <f t="shared" si="43"/>
        <v>-2.9440809281182964E-6</v>
      </c>
      <c r="W55" s="13">
        <f t="shared" si="44"/>
        <v>1.2918316112265107E-20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9.7810747393271785E-7</v>
      </c>
      <c r="E56" s="13">
        <f t="shared" si="26"/>
        <v>1022382.5363272789</v>
      </c>
      <c r="F56" s="13">
        <f t="shared" si="27"/>
        <v>-2.7027027027027029E-2</v>
      </c>
      <c r="G56" s="13">
        <f t="shared" si="28"/>
        <v>-2.6435337133316702E-8</v>
      </c>
      <c r="H56" s="13">
        <f t="shared" si="29"/>
        <v>2.5915502205087205E-23</v>
      </c>
      <c r="I56" s="13">
        <f t="shared" si="30"/>
        <v>2.7027027027027029E-2</v>
      </c>
      <c r="J56" s="13">
        <f t="shared" si="31"/>
        <v>2.6435337133316702E-8</v>
      </c>
      <c r="K56" s="13">
        <f t="shared" si="32"/>
        <v>-2.5915502205087205E-23</v>
      </c>
      <c r="L56" s="13">
        <f t="shared" si="33"/>
        <v>27631.96044125138</v>
      </c>
      <c r="M56" s="13">
        <f t="shared" si="34"/>
        <v>-27631.96044125138</v>
      </c>
      <c r="N56" s="13">
        <f t="shared" si="35"/>
        <v>-2.7088594638864273E-11</v>
      </c>
      <c r="O56" s="13">
        <f t="shared" si="36"/>
        <v>2.7088594638864273E-11</v>
      </c>
      <c r="P56" s="13">
        <f t="shared" si="37"/>
        <v>2.0090261138958016E-28</v>
      </c>
      <c r="Q56" s="13">
        <f t="shared" si="38"/>
        <v>-2.0090261138958014E-28</v>
      </c>
      <c r="R56" s="13">
        <f t="shared" si="39"/>
        <v>-1.9695198295438611E-43</v>
      </c>
      <c r="S56" s="13">
        <f t="shared" si="40"/>
        <v>1.9695198295438611E-43</v>
      </c>
      <c r="T56" s="13">
        <f t="shared" si="41"/>
        <v>2.0254839292827213E-6</v>
      </c>
      <c r="U56" s="13">
        <f t="shared" si="42"/>
        <v>-1.9856520697565207E-21</v>
      </c>
      <c r="V56" s="13">
        <f t="shared" si="43"/>
        <v>2.0254839292827213E-6</v>
      </c>
      <c r="W56" s="13">
        <f t="shared" si="44"/>
        <v>-1.939782264055917E-21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6.7292179242915444E-7</v>
      </c>
      <c r="E57" s="13">
        <f t="shared" si="26"/>
        <v>1486056.7918154923</v>
      </c>
      <c r="F57" s="13">
        <f t="shared" si="27"/>
        <v>-2.6315789473684209E-2</v>
      </c>
      <c r="G57" s="13">
        <f t="shared" si="28"/>
        <v>1.7708468221819856E-8</v>
      </c>
      <c r="H57" s="13">
        <f t="shared" si="29"/>
        <v>-2.0826914399141853E-22</v>
      </c>
      <c r="I57" s="13">
        <f t="shared" si="30"/>
        <v>2.6315789473684209E-2</v>
      </c>
      <c r="J57" s="13">
        <f t="shared" si="31"/>
        <v>-1.7708468221819856E-8</v>
      </c>
      <c r="K57" s="13">
        <f t="shared" si="32"/>
        <v>2.0826914399141853E-22</v>
      </c>
      <c r="L57" s="13">
        <f t="shared" si="33"/>
        <v>-39106.757679337352</v>
      </c>
      <c r="M57" s="13">
        <f t="shared" si="34"/>
        <v>39106.757679337352</v>
      </c>
      <c r="N57" s="13">
        <f t="shared" si="35"/>
        <v>4.5993424412167535E-10</v>
      </c>
      <c r="O57" s="13">
        <f t="shared" si="36"/>
        <v>-4.5993424412167535E-10</v>
      </c>
      <c r="P57" s="13">
        <f t="shared" si="37"/>
        <v>-3.8480710426640756E-29</v>
      </c>
      <c r="Q57" s="13">
        <f t="shared" si="38"/>
        <v>3.848071042664075E-29</v>
      </c>
      <c r="R57" s="13">
        <f t="shared" si="39"/>
        <v>4.5257130771271813E-43</v>
      </c>
      <c r="S57" s="13">
        <f t="shared" si="40"/>
        <v>-4.5257130771271805E-43</v>
      </c>
      <c r="T57" s="13">
        <f t="shared" si="41"/>
        <v>-1.3934971996596574E-6</v>
      </c>
      <c r="U57" s="13">
        <f t="shared" si="42"/>
        <v>1.6388919729776974E-20</v>
      </c>
      <c r="V57" s="13">
        <f t="shared" si="43"/>
        <v>-1.3934971996596574E-6</v>
      </c>
      <c r="W57" s="13">
        <f t="shared" si="44"/>
        <v>1.6357362112918784E-20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4.6295908250795567E-7</v>
      </c>
      <c r="E58" s="13">
        <f t="shared" si="26"/>
        <v>2160018.1048026327</v>
      </c>
      <c r="F58" s="13">
        <f t="shared" si="27"/>
        <v>-2.564102564102564E-2</v>
      </c>
      <c r="G58" s="13">
        <f t="shared" si="28"/>
        <v>-1.1870745705332196E-8</v>
      </c>
      <c r="H58" s="13">
        <f t="shared" si="29"/>
        <v>9.8892721106949413E-23</v>
      </c>
      <c r="I58" s="13">
        <f t="shared" si="30"/>
        <v>2.564102564102564E-2</v>
      </c>
      <c r="J58" s="13">
        <f t="shared" si="31"/>
        <v>1.1870745705332196E-8</v>
      </c>
      <c r="K58" s="13">
        <f t="shared" si="32"/>
        <v>-9.8892721106949413E-23</v>
      </c>
      <c r="L58" s="13">
        <f t="shared" si="33"/>
        <v>55385.079610312045</v>
      </c>
      <c r="M58" s="13">
        <f t="shared" si="34"/>
        <v>-55385.079610312045</v>
      </c>
      <c r="N58" s="13">
        <f t="shared" si="35"/>
        <v>-4.6140161430031272E-10</v>
      </c>
      <c r="O58" s="13">
        <f t="shared" si="36"/>
        <v>4.6140161430031272E-10</v>
      </c>
      <c r="P58" s="13">
        <f t="shared" si="37"/>
        <v>7.3756694147109816E-30</v>
      </c>
      <c r="Q58" s="13">
        <f t="shared" si="38"/>
        <v>-7.3756694147109802E-30</v>
      </c>
      <c r="R58" s="13">
        <f t="shared" si="39"/>
        <v>-6.1445172570618894E-44</v>
      </c>
      <c r="S58" s="13">
        <f t="shared" si="40"/>
        <v>6.1445172570618884E-44</v>
      </c>
      <c r="T58" s="13">
        <f t="shared" si="41"/>
        <v>9.5870415415854917E-7</v>
      </c>
      <c r="U58" s="13">
        <f t="shared" si="42"/>
        <v>-7.9867618262671092E-21</v>
      </c>
      <c r="V58" s="13">
        <f t="shared" si="43"/>
        <v>9.5870415415854917E-7</v>
      </c>
      <c r="W58" s="13">
        <f t="shared" si="44"/>
        <v>-7.9650506822585822E-21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3.1850820479881153E-7</v>
      </c>
      <c r="E59" s="13">
        <f t="shared" si="26"/>
        <v>3139636.5460401834</v>
      </c>
      <c r="F59" s="13">
        <f t="shared" si="27"/>
        <v>-2.5000000000000001E-2</v>
      </c>
      <c r="G59" s="13">
        <f t="shared" si="28"/>
        <v>7.9627051199702892E-9</v>
      </c>
      <c r="H59" s="13">
        <f t="shared" si="29"/>
        <v>-3.9021983498498228E-23</v>
      </c>
      <c r="I59" s="13">
        <f t="shared" si="30"/>
        <v>2.5000000000000001E-2</v>
      </c>
      <c r="J59" s="13">
        <f t="shared" si="31"/>
        <v>-7.9627051199702892E-9</v>
      </c>
      <c r="K59" s="13">
        <f t="shared" si="32"/>
        <v>3.9021983498498228E-23</v>
      </c>
      <c r="L59" s="13">
        <f t="shared" si="33"/>
        <v>-78490.913650996634</v>
      </c>
      <c r="M59" s="13">
        <f t="shared" si="34"/>
        <v>78490.913650996634</v>
      </c>
      <c r="N59" s="13">
        <f t="shared" si="35"/>
        <v>3.8465208633553769E-10</v>
      </c>
      <c r="O59" s="13">
        <f t="shared" si="36"/>
        <v>-3.8465208633553769E-10</v>
      </c>
      <c r="P59" s="13">
        <f t="shared" si="37"/>
        <v>-1.4146383607198183E-30</v>
      </c>
      <c r="Q59" s="13">
        <f t="shared" si="38"/>
        <v>1.4146383607198179E-30</v>
      </c>
      <c r="R59" s="13">
        <f t="shared" si="39"/>
        <v>6.9325680075613931E-45</v>
      </c>
      <c r="S59" s="13">
        <f t="shared" si="40"/>
        <v>-6.9325680075613907E-45</v>
      </c>
      <c r="T59" s="13">
        <f t="shared" si="41"/>
        <v>-6.5957211336060772E-7</v>
      </c>
      <c r="U59" s="13">
        <f t="shared" si="42"/>
        <v>3.2322960518510619E-21</v>
      </c>
      <c r="V59" s="13">
        <f t="shared" si="43"/>
        <v>-6.5957211336060772E-7</v>
      </c>
      <c r="W59" s="13">
        <f t="shared" si="44"/>
        <v>3.2173591549209037E-21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2.1912838597872886E-7</v>
      </c>
      <c r="E60" s="13">
        <f t="shared" si="26"/>
        <v>4563534.731173859</v>
      </c>
      <c r="F60" s="13">
        <f t="shared" si="27"/>
        <v>-2.4390243902439025E-2</v>
      </c>
      <c r="G60" s="13">
        <f t="shared" si="28"/>
        <v>-5.3445947799689967E-9</v>
      </c>
      <c r="H60" s="13">
        <f t="shared" si="29"/>
        <v>8.3809925298170767E-23</v>
      </c>
      <c r="I60" s="13">
        <f t="shared" si="30"/>
        <v>2.4390243902439025E-2</v>
      </c>
      <c r="J60" s="13">
        <f t="shared" si="31"/>
        <v>5.3445947799689967E-9</v>
      </c>
      <c r="K60" s="13">
        <f t="shared" si="32"/>
        <v>-8.3809925298170767E-23</v>
      </c>
      <c r="L60" s="13">
        <f t="shared" si="33"/>
        <v>111305.72515057657</v>
      </c>
      <c r="M60" s="13">
        <f t="shared" si="34"/>
        <v>-111305.72515057657</v>
      </c>
      <c r="N60" s="13">
        <f t="shared" si="35"/>
        <v>-1.7454128692957081E-9</v>
      </c>
      <c r="O60" s="13">
        <f t="shared" si="36"/>
        <v>1.7454128692957081E-9</v>
      </c>
      <c r="P60" s="13">
        <f t="shared" si="37"/>
        <v>2.7149443830705618E-31</v>
      </c>
      <c r="Q60" s="13">
        <f t="shared" si="38"/>
        <v>-2.7149443830705618E-31</v>
      </c>
      <c r="R60" s="13">
        <f t="shared" si="39"/>
        <v>-4.2573720796687237E-45</v>
      </c>
      <c r="S60" s="13">
        <f t="shared" si="40"/>
        <v>4.2573720796687231E-45</v>
      </c>
      <c r="T60" s="13">
        <f t="shared" si="41"/>
        <v>4.5377496769274022E-7</v>
      </c>
      <c r="U60" s="13">
        <f t="shared" si="42"/>
        <v>-7.1157570174277855E-21</v>
      </c>
      <c r="V60" s="13">
        <f t="shared" si="43"/>
        <v>4.5377496769274022E-7</v>
      </c>
      <c r="W60" s="13">
        <f t="shared" si="44"/>
        <v>-7.1054806734395941E-21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1.5075671150127319E-7</v>
      </c>
      <c r="E61" s="13">
        <f t="shared" si="26"/>
        <v>6633203.8556807786</v>
      </c>
      <c r="F61" s="13">
        <f t="shared" si="27"/>
        <v>-2.3809523809523808E-2</v>
      </c>
      <c r="G61" s="13">
        <f t="shared" si="28"/>
        <v>3.5894455119350752E-9</v>
      </c>
      <c r="H61" s="13">
        <f t="shared" si="29"/>
        <v>7.0346091228326783E-24</v>
      </c>
      <c r="I61" s="13">
        <f t="shared" si="30"/>
        <v>2.3809523809523808E-2</v>
      </c>
      <c r="J61" s="13">
        <f t="shared" si="31"/>
        <v>-3.5894455119350752E-9</v>
      </c>
      <c r="K61" s="13">
        <f t="shared" si="32"/>
        <v>-7.0346091228326783E-24</v>
      </c>
      <c r="L61" s="13">
        <f t="shared" si="33"/>
        <v>-157933.42513525303</v>
      </c>
      <c r="M61" s="13">
        <f t="shared" si="34"/>
        <v>157933.42513525303</v>
      </c>
      <c r="N61" s="13">
        <f t="shared" si="35"/>
        <v>-3.0951853414755447E-10</v>
      </c>
      <c r="O61" s="13">
        <f t="shared" si="36"/>
        <v>3.0951853414755447E-10</v>
      </c>
      <c r="P61" s="13">
        <f t="shared" si="37"/>
        <v>-5.2135659982964131E-32</v>
      </c>
      <c r="Q61" s="13">
        <f t="shared" si="38"/>
        <v>5.213565998296412E-32</v>
      </c>
      <c r="R61" s="13">
        <f t="shared" si="39"/>
        <v>-1.021756669997045E-46</v>
      </c>
      <c r="S61" s="13">
        <f t="shared" si="40"/>
        <v>1.0217566699970448E-46</v>
      </c>
      <c r="T61" s="13">
        <f t="shared" si="41"/>
        <v>-3.1218956997155305E-7</v>
      </c>
      <c r="U61" s="13">
        <f t="shared" si="42"/>
        <v>-6.1183041245632044E-22</v>
      </c>
      <c r="V61" s="13">
        <f t="shared" si="43"/>
        <v>-3.1218956997155305E-7</v>
      </c>
      <c r="W61" s="13">
        <f t="shared" si="44"/>
        <v>-6.189003648313172E-22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1.037181283527745E-7</v>
      </c>
      <c r="E62" s="13">
        <f t="shared" si="26"/>
        <v>9641516.0578170009</v>
      </c>
      <c r="F62" s="13">
        <f t="shared" si="27"/>
        <v>-2.3255813953488372E-2</v>
      </c>
      <c r="G62" s="13">
        <f t="shared" si="28"/>
        <v>-2.412049496576151E-9</v>
      </c>
      <c r="H62" s="13">
        <f t="shared" si="29"/>
        <v>2.1276331710171513E-23</v>
      </c>
      <c r="I62" s="13">
        <f t="shared" si="30"/>
        <v>2.3255813953488372E-2</v>
      </c>
      <c r="J62" s="13">
        <f t="shared" si="31"/>
        <v>2.412049496576151E-9</v>
      </c>
      <c r="K62" s="13">
        <f t="shared" si="32"/>
        <v>-2.1276331710171513E-23</v>
      </c>
      <c r="L62" s="13">
        <f t="shared" si="33"/>
        <v>224221.30367016036</v>
      </c>
      <c r="M62" s="13">
        <f t="shared" si="34"/>
        <v>-224221.30367016036</v>
      </c>
      <c r="N62" s="13">
        <f t="shared" si="35"/>
        <v>-1.9778229427485615E-9</v>
      </c>
      <c r="O62" s="13">
        <f t="shared" si="36"/>
        <v>1.9778229427485615E-9</v>
      </c>
      <c r="P62" s="13">
        <f t="shared" si="37"/>
        <v>1.0017401539342083E-32</v>
      </c>
      <c r="Q62" s="13">
        <f t="shared" si="38"/>
        <v>-1.0017401539342083E-32</v>
      </c>
      <c r="R62" s="13">
        <f t="shared" si="39"/>
        <v>-8.836201675279181E-47</v>
      </c>
      <c r="S62" s="13">
        <f t="shared" si="40"/>
        <v>8.836201675279181E-47</v>
      </c>
      <c r="T62" s="13">
        <f t="shared" si="41"/>
        <v>2.1478132420166465E-7</v>
      </c>
      <c r="U62" s="13">
        <f t="shared" si="42"/>
        <v>-1.8945540841447922E-21</v>
      </c>
      <c r="V62" s="13">
        <f t="shared" si="43"/>
        <v>2.1478132420166465E-7</v>
      </c>
      <c r="W62" s="13">
        <f t="shared" si="44"/>
        <v>-1.8896900724057616E-21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7.1356359805657597E-8</v>
      </c>
      <c r="E63" s="13">
        <f t="shared" si="26"/>
        <v>14014167.801209971</v>
      </c>
      <c r="F63" s="13">
        <f t="shared" si="27"/>
        <v>-2.2727272727272728E-2</v>
      </c>
      <c r="G63" s="13">
        <f t="shared" si="28"/>
        <v>1.6217354501285815E-9</v>
      </c>
      <c r="H63" s="13">
        <f t="shared" si="29"/>
        <v>-3.1788460264650494E-23</v>
      </c>
      <c r="I63" s="13">
        <f t="shared" si="30"/>
        <v>2.2727272727272728E-2</v>
      </c>
      <c r="J63" s="13">
        <f t="shared" si="31"/>
        <v>-1.6217354501285815E-9</v>
      </c>
      <c r="K63" s="13">
        <f t="shared" si="32"/>
        <v>3.1788460264650494E-23</v>
      </c>
      <c r="L63" s="13">
        <f t="shared" si="33"/>
        <v>-318503.81366386131</v>
      </c>
      <c r="M63" s="13">
        <f t="shared" si="34"/>
        <v>318503.81366386131</v>
      </c>
      <c r="N63" s="13">
        <f t="shared" si="35"/>
        <v>6.2431550250631489E-9</v>
      </c>
      <c r="O63" s="13">
        <f t="shared" si="36"/>
        <v>-6.2431550250631489E-9</v>
      </c>
      <c r="P63" s="13">
        <f t="shared" si="37"/>
        <v>-1.9257957927365079E-33</v>
      </c>
      <c r="Q63" s="13">
        <f t="shared" si="38"/>
        <v>1.9257957927365079E-33</v>
      </c>
      <c r="R63" s="13">
        <f t="shared" si="39"/>
        <v>3.7748501477464669E-47</v>
      </c>
      <c r="S63" s="13">
        <f t="shared" si="40"/>
        <v>-3.7748501477464669E-47</v>
      </c>
      <c r="T63" s="13">
        <f t="shared" si="41"/>
        <v>-1.4776597890339698E-7</v>
      </c>
      <c r="U63" s="13">
        <f t="shared" si="42"/>
        <v>2.8964362119877721E-21</v>
      </c>
      <c r="V63" s="13">
        <f t="shared" si="43"/>
        <v>-1.4776597890339698E-7</v>
      </c>
      <c r="W63" s="13">
        <f t="shared" si="44"/>
        <v>2.8930898528073966E-21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4.9091997373844618E-8</v>
      </c>
      <c r="E64" s="13">
        <f t="shared" si="26"/>
        <v>20369918.795212496</v>
      </c>
      <c r="F64" s="13">
        <f t="shared" si="27"/>
        <v>-2.2222222222222223E-2</v>
      </c>
      <c r="G64" s="13">
        <f t="shared" si="28"/>
        <v>-1.0909332749743248E-9</v>
      </c>
      <c r="H64" s="13">
        <f t="shared" si="29"/>
        <v>2.1387249044344645E-24</v>
      </c>
      <c r="I64" s="13">
        <f t="shared" si="30"/>
        <v>2.2222222222222223E-2</v>
      </c>
      <c r="J64" s="13">
        <f t="shared" si="31"/>
        <v>1.0909332749743248E-9</v>
      </c>
      <c r="K64" s="13">
        <f t="shared" si="32"/>
        <v>-2.1387249044344645E-24</v>
      </c>
      <c r="L64" s="13">
        <f t="shared" si="33"/>
        <v>452664.86211583222</v>
      </c>
      <c r="M64" s="13">
        <f t="shared" si="34"/>
        <v>-452664.86211583222</v>
      </c>
      <c r="N64" s="13">
        <f t="shared" si="35"/>
        <v>-8.874288063055994E-10</v>
      </c>
      <c r="O64" s="13">
        <f t="shared" si="36"/>
        <v>8.874288063055994E-10</v>
      </c>
      <c r="P64" s="13">
        <f t="shared" si="37"/>
        <v>3.7041602616364774E-34</v>
      </c>
      <c r="Q64" s="13">
        <f t="shared" si="38"/>
        <v>-3.704160261636477E-34</v>
      </c>
      <c r="R64" s="13">
        <f t="shared" si="39"/>
        <v>-7.2618371657651244E-49</v>
      </c>
      <c r="S64" s="13">
        <f t="shared" si="40"/>
        <v>7.2618371657651244E-49</v>
      </c>
      <c r="T64" s="13">
        <f t="shared" si="41"/>
        <v>1.0166056595058731E-7</v>
      </c>
      <c r="U64" s="13">
        <f t="shared" si="42"/>
        <v>-1.993008908164098E-22</v>
      </c>
      <c r="V64" s="13">
        <f t="shared" si="43"/>
        <v>1.0166056595058731E-7</v>
      </c>
      <c r="W64" s="13">
        <f t="shared" si="44"/>
        <v>-1.9699865067510282E-22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3.3774483630013935E-8</v>
      </c>
      <c r="E65" s="13">
        <f t="shared" si="26"/>
        <v>29608150.666479558</v>
      </c>
      <c r="F65" s="13">
        <f t="shared" si="27"/>
        <v>-2.1739130434782608E-2</v>
      </c>
      <c r="G65" s="13">
        <f t="shared" si="28"/>
        <v>7.3422790500030288E-10</v>
      </c>
      <c r="H65" s="13">
        <f t="shared" si="29"/>
        <v>-9.3548786863680277E-24</v>
      </c>
      <c r="I65" s="13">
        <f t="shared" si="30"/>
        <v>2.1739130434782608E-2</v>
      </c>
      <c r="J65" s="13">
        <f t="shared" si="31"/>
        <v>-7.3422790500030288E-10</v>
      </c>
      <c r="K65" s="13">
        <f t="shared" si="32"/>
        <v>9.3548786863680277E-24</v>
      </c>
      <c r="L65" s="13">
        <f t="shared" si="33"/>
        <v>-643655.44927129394</v>
      </c>
      <c r="M65" s="13">
        <f t="shared" si="34"/>
        <v>643655.44927129394</v>
      </c>
      <c r="N65" s="13">
        <f t="shared" si="35"/>
        <v>8.2008850422951177E-9</v>
      </c>
      <c r="O65" s="13">
        <f t="shared" si="36"/>
        <v>-8.2008850422951177E-9</v>
      </c>
      <c r="P65" s="13">
        <f t="shared" si="37"/>
        <v>-7.1282647665183402E-35</v>
      </c>
      <c r="Q65" s="13">
        <f t="shared" si="38"/>
        <v>7.1282647665183391E-35</v>
      </c>
      <c r="R65" s="13">
        <f t="shared" si="39"/>
        <v>9.0822007282688429E-49</v>
      </c>
      <c r="S65" s="13">
        <f t="shared" si="40"/>
        <v>-9.0822007282688429E-49</v>
      </c>
      <c r="T65" s="13">
        <f t="shared" si="41"/>
        <v>-6.9940785049837835E-8</v>
      </c>
      <c r="U65" s="13">
        <f t="shared" si="42"/>
        <v>8.9112328340139943E-22</v>
      </c>
      <c r="V65" s="13">
        <f t="shared" si="43"/>
        <v>-6.9940785049837835E-8</v>
      </c>
      <c r="W65" s="13">
        <f t="shared" si="44"/>
        <v>8.8953938032796467E-22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2.3236287083357365E-8</v>
      </c>
      <c r="E66" s="13">
        <f t="shared" si="26"/>
        <v>43036135.524260879</v>
      </c>
      <c r="F66" s="13">
        <f t="shared" si="27"/>
        <v>-2.1276595744680851E-2</v>
      </c>
      <c r="G66" s="13">
        <f t="shared" si="28"/>
        <v>-4.9438908687994387E-10</v>
      </c>
      <c r="H66" s="13">
        <f t="shared" si="29"/>
        <v>-2.4224784930253578E-24</v>
      </c>
      <c r="I66" s="13">
        <f t="shared" si="30"/>
        <v>2.1276595744680851E-2</v>
      </c>
      <c r="J66" s="13">
        <f t="shared" si="31"/>
        <v>4.9438908687994387E-10</v>
      </c>
      <c r="K66" s="13">
        <f t="shared" si="32"/>
        <v>2.4224784930253578E-24</v>
      </c>
      <c r="L66" s="13">
        <f t="shared" si="33"/>
        <v>915662.45796299679</v>
      </c>
      <c r="M66" s="13">
        <f t="shared" si="34"/>
        <v>-915662.45796299679</v>
      </c>
      <c r="N66" s="13">
        <f t="shared" si="35"/>
        <v>4.4866941244290663E-9</v>
      </c>
      <c r="O66" s="13">
        <f t="shared" si="36"/>
        <v>-4.4866941244290663E-9</v>
      </c>
      <c r="P66" s="13">
        <f t="shared" si="37"/>
        <v>1.3724077699703921E-35</v>
      </c>
      <c r="Q66" s="13">
        <f t="shared" si="38"/>
        <v>-1.3724077699703918E-35</v>
      </c>
      <c r="R66" s="13">
        <f t="shared" si="39"/>
        <v>6.7247202550437996E-50</v>
      </c>
      <c r="S66" s="13">
        <f t="shared" si="40"/>
        <v>-6.7247202550437987E-50</v>
      </c>
      <c r="T66" s="13">
        <f t="shared" si="41"/>
        <v>4.8118108057796376E-8</v>
      </c>
      <c r="U66" s="13">
        <f t="shared" si="42"/>
        <v>2.3577599562760699E-22</v>
      </c>
      <c r="V66" s="13">
        <f t="shared" si="43"/>
        <v>4.8118108057796376E-8</v>
      </c>
      <c r="W66" s="13">
        <f t="shared" si="44"/>
        <v>2.3686569485226261E-22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1.5986181856541845E-8</v>
      </c>
      <c r="E67" s="13">
        <f t="shared" si="26"/>
        <v>62554023.779654503</v>
      </c>
      <c r="F67" s="13">
        <f t="shared" si="27"/>
        <v>-2.0833333333333332E-2</v>
      </c>
      <c r="G67" s="13">
        <f t="shared" si="28"/>
        <v>3.3304545534462177E-10</v>
      </c>
      <c r="H67" s="13">
        <f t="shared" si="29"/>
        <v>-1.9585446001430458E-24</v>
      </c>
      <c r="I67" s="13">
        <f t="shared" si="30"/>
        <v>2.0833333333333332E-2</v>
      </c>
      <c r="J67" s="13">
        <f t="shared" si="31"/>
        <v>-3.3304545534462177E-10</v>
      </c>
      <c r="K67" s="13">
        <f t="shared" si="32"/>
        <v>1.9585446001430458E-24</v>
      </c>
      <c r="L67" s="13">
        <f t="shared" si="33"/>
        <v>-1303208.8287428019</v>
      </c>
      <c r="M67" s="13">
        <f t="shared" si="34"/>
        <v>1303208.8287428019</v>
      </c>
      <c r="N67" s="13">
        <f t="shared" si="35"/>
        <v>7.6637965581960782E-9</v>
      </c>
      <c r="O67" s="13">
        <f t="shared" si="36"/>
        <v>-7.6637965581960782E-9</v>
      </c>
      <c r="P67" s="13">
        <f t="shared" si="37"/>
        <v>-2.6434990626953231E-36</v>
      </c>
      <c r="Q67" s="13">
        <f t="shared" si="38"/>
        <v>2.6434990626953228E-36</v>
      </c>
      <c r="R67" s="13">
        <f t="shared" si="39"/>
        <v>1.554565820262509E-50</v>
      </c>
      <c r="S67" s="13">
        <f t="shared" si="40"/>
        <v>-1.5545658202625088E-50</v>
      </c>
      <c r="T67" s="13">
        <f t="shared" si="41"/>
        <v>-3.3104462562123944E-8</v>
      </c>
      <c r="U67" s="13">
        <f t="shared" si="42"/>
        <v>1.9467783267327403E-22</v>
      </c>
      <c r="V67" s="13">
        <f t="shared" si="43"/>
        <v>-3.3104462562123944E-8</v>
      </c>
      <c r="W67" s="13">
        <f t="shared" si="44"/>
        <v>1.9392813762825568E-22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1.0998229167751509E-8</v>
      </c>
      <c r="E68" s="13">
        <f t="shared" si="26"/>
        <v>90923728.242738664</v>
      </c>
      <c r="F68" s="13">
        <f t="shared" si="27"/>
        <v>-2.0408163265306121E-2</v>
      </c>
      <c r="G68" s="13">
        <f t="shared" si="28"/>
        <v>-2.2445365648472466E-10</v>
      </c>
      <c r="H68" s="13">
        <f t="shared" si="29"/>
        <v>3.739705074110378E-24</v>
      </c>
      <c r="I68" s="13">
        <f t="shared" si="30"/>
        <v>2.0408163265306121E-2</v>
      </c>
      <c r="J68" s="13">
        <f t="shared" si="31"/>
        <v>2.2445365648472466E-10</v>
      </c>
      <c r="K68" s="13">
        <f t="shared" si="32"/>
        <v>-3.739705074110378E-24</v>
      </c>
      <c r="L68" s="13">
        <f t="shared" si="33"/>
        <v>1855586.2906681355</v>
      </c>
      <c r="M68" s="13">
        <f t="shared" si="34"/>
        <v>-1855586.2906681355</v>
      </c>
      <c r="N68" s="13">
        <f t="shared" si="35"/>
        <v>-3.0916606908266347E-8</v>
      </c>
      <c r="O68" s="13">
        <f t="shared" si="36"/>
        <v>3.0916606908266347E-8</v>
      </c>
      <c r="P68" s="13">
        <f t="shared" si="37"/>
        <v>5.0940557088287686E-37</v>
      </c>
      <c r="Q68" s="13">
        <f t="shared" si="38"/>
        <v>-5.0940557088287678E-37</v>
      </c>
      <c r="R68" s="13">
        <f t="shared" si="39"/>
        <v>-8.4873939148344238E-51</v>
      </c>
      <c r="S68" s="13">
        <f t="shared" si="40"/>
        <v>8.4873939148344226E-51</v>
      </c>
      <c r="T68" s="13">
        <f t="shared" si="41"/>
        <v>2.2775324266016892E-8</v>
      </c>
      <c r="U68" s="13">
        <f t="shared" si="42"/>
        <v>-3.7946806534282042E-22</v>
      </c>
      <c r="V68" s="13">
        <f t="shared" si="43"/>
        <v>2.2775324266016892E-8</v>
      </c>
      <c r="W68" s="13">
        <f t="shared" si="44"/>
        <v>-3.7895228751622447E-22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7.5666000744812324E-9</v>
      </c>
      <c r="E69" s="13">
        <f t="shared" si="26"/>
        <v>132159753.41059111</v>
      </c>
      <c r="F69" s="13">
        <f t="shared" si="27"/>
        <v>-0.02</v>
      </c>
      <c r="G69" s="13">
        <f t="shared" si="28"/>
        <v>1.5133200148962464E-10</v>
      </c>
      <c r="H69" s="13">
        <f t="shared" si="29"/>
        <v>1.4825770444868143E-25</v>
      </c>
      <c r="I69" s="13">
        <f t="shared" si="30"/>
        <v>0.02</v>
      </c>
      <c r="J69" s="13">
        <f t="shared" si="31"/>
        <v>-1.5133200148962464E-10</v>
      </c>
      <c r="K69" s="13">
        <f t="shared" si="32"/>
        <v>-1.4825770444868143E-25</v>
      </c>
      <c r="L69" s="13">
        <f t="shared" si="33"/>
        <v>-2643195.0682118218</v>
      </c>
      <c r="M69" s="13">
        <f t="shared" si="34"/>
        <v>2643195.0682118218</v>
      </c>
      <c r="N69" s="13">
        <f t="shared" si="35"/>
        <v>-2.5894987799393351E-9</v>
      </c>
      <c r="O69" s="13">
        <f t="shared" si="36"/>
        <v>2.5894987799393351E-9</v>
      </c>
      <c r="P69" s="13">
        <f t="shared" si="37"/>
        <v>-9.8203990999970687E-38</v>
      </c>
      <c r="Q69" s="13">
        <f t="shared" si="38"/>
        <v>9.8203990999970666E-38</v>
      </c>
      <c r="R69" s="13">
        <f t="shared" si="39"/>
        <v>-9.6208985079423733E-53</v>
      </c>
      <c r="S69" s="13">
        <f t="shared" si="40"/>
        <v>9.6208985079423714E-53</v>
      </c>
      <c r="T69" s="13">
        <f t="shared" si="41"/>
        <v>-1.5669046758324594E-8</v>
      </c>
      <c r="U69" s="13">
        <f t="shared" si="42"/>
        <v>-1.5350731491020222E-23</v>
      </c>
      <c r="V69" s="13">
        <f t="shared" si="43"/>
        <v>-1.5669046758324594E-8</v>
      </c>
      <c r="W69" s="13">
        <f t="shared" si="44"/>
        <v>-1.5705578113067995E-23</v>
      </c>
      <c r="X69" s="53"/>
    </row>
  </sheetData>
  <conditionalFormatting sqref="B11">
    <cfRule type="cellIs" dxfId="107" priority="4" operator="equal">
      <formula>"---"</formula>
    </cfRule>
    <cfRule type="expression" dxfId="106" priority="5">
      <formula>IF(Leiterort_x1&lt;$C$6,TRUE,FALSE)</formula>
    </cfRule>
    <cfRule type="expression" dxfId="105" priority="6">
      <formula>IF(Leiterort_x1&gt;$C$6,TRUE,FALSE)</formula>
    </cfRule>
  </conditionalFormatting>
  <conditionalFormatting sqref="F11">
    <cfRule type="cellIs" dxfId="104" priority="1" operator="equal">
      <formula>"---"</formula>
    </cfRule>
    <cfRule type="expression" dxfId="103" priority="2">
      <formula>IF(Leiterort_x1&lt;$C$6,TRUE,FALSE)</formula>
    </cfRule>
    <cfRule type="expression" dxfId="102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0.23104999999999998</v>
      </c>
      <c r="C8" s="25">
        <f>'Kraft-Leiter'!F12</f>
        <v>0.5</v>
      </c>
      <c r="E8" s="4" t="s">
        <v>70</v>
      </c>
      <c r="F8" s="6">
        <f>-Leiterort_x1</f>
        <v>-0.23104999999999998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0.47061188216786753</v>
      </c>
      <c r="C10" s="1"/>
      <c r="E10" s="4" t="s">
        <v>9</v>
      </c>
      <c r="F10" s="12">
        <f>ATANH(2*KoorK_a*Leiterort_x2/(Leiterort_x2*Leiterort_x2+Leiterort_y2*Leiterort_y2+KoorK_a*KoorK_a))</f>
        <v>-0.47061188216786748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0.47329167105512587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-2.8307929920757E-17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2.8307929920757E-17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3.0879683616154328</v>
      </c>
      <c r="U16" s="20">
        <f t="shared" ref="U16:W16" si="0">SUM(U20:U69)</f>
        <v>-9.1333059611028798E-17</v>
      </c>
      <c r="V16" s="21">
        <f t="shared" si="0"/>
        <v>3.0879683616154328</v>
      </c>
      <c r="W16" s="20">
        <f t="shared" si="0"/>
        <v>-3.9190676329043039E-18</v>
      </c>
      <c r="X16" s="20">
        <f>SQRT(V16*V16+W16*W16)</f>
        <v>3.0879683616154328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0.62461995751636024</v>
      </c>
      <c r="E20" s="13">
        <f t="shared" ref="E20:E51" si="4">EXP($A20*Leiter_u1)</f>
        <v>1.6009735007127237</v>
      </c>
      <c r="F20" s="13">
        <f t="shared" ref="F20:F51" si="5">-Strom_1/$A20</f>
        <v>-1</v>
      </c>
      <c r="G20" s="13">
        <f t="shared" ref="G20:G51" si="6">Strom_1/$A20*COS($A20*Leiter_v1)/EXP($A20*Leiter_u1)</f>
        <v>-0.62461995751636024</v>
      </c>
      <c r="H20" s="13">
        <f t="shared" ref="H20:H51" si="7">Strom_1/$A20*SIN($A20*Leiter_v1)/EXP($A20*Leiter_u1)</f>
        <v>7.6525217585625656E-17</v>
      </c>
      <c r="I20" s="13">
        <f t="shared" ref="I20:I51" si="8">-Strom_2/$A20</f>
        <v>1</v>
      </c>
      <c r="J20" s="13">
        <f t="shared" ref="J20:J51" si="9">Strom_2/$A20*COS($A20*Leiter_v2)/EXP(-$A20*Leiter_u2)</f>
        <v>0.62461995751636024</v>
      </c>
      <c r="K20" s="13">
        <f t="shared" ref="K20:K51" si="10">Strom_2/$A20*SIN($A20*Leiter_v2)/EXP(-$A20*Leiter_u2)</f>
        <v>-7.6525217585625656E-17</v>
      </c>
      <c r="L20" s="13">
        <f t="shared" ref="L20:L51" si="11">F20+G20+I20+J20*EXP(-2*$A20*Leiter_u2)</f>
        <v>0.97635354319636369</v>
      </c>
      <c r="M20" s="13">
        <f t="shared" ref="M20:M51" si="12">F20+G20*EXP(2*$A20*Leiter_u1)+I20+J20</f>
        <v>-0.97635354319636369</v>
      </c>
      <c r="N20" s="13">
        <f t="shared" ref="N20:N51" si="13">H20+K20*EXP(-2*$A20*Leiter_u2)</f>
        <v>-1.1961780348915815E-16</v>
      </c>
      <c r="O20" s="13">
        <f t="shared" ref="O20:O51" si="14">H20*EXP(2*$A20*Leiter_u1)+K20</f>
        <v>1.1961780348915815E-16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0.11618062158261827</v>
      </c>
      <c r="Q20" s="13">
        <f t="shared" ref="Q20:Q51" si="16">(M20+P20)*((Perm_mü1-1)/(Perm_mü1+1)*EXP(-2*$A20*Körper_u1))</f>
        <v>-0.11618062158261827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-1.4233850902226783E-17</v>
      </c>
      <c r="S20" s="13">
        <f t="shared" ref="S20:S51" si="18">(O20+R20)*((Perm_mü1-1)/(Perm_mü1+1)*EXP(-2*$A20*Körper_u1))</f>
        <v>1.4233850902226783E-17</v>
      </c>
      <c r="T20" s="13">
        <f t="shared" ref="T20:T51" si="19">Strom_1/Metric_h*$A20*((-(I20+J20+P20)*$B20-(K20+R20)*$C20)*$D20+((Q20*$B20+S20*$C20)*$E20))</f>
        <v>2.6903935946573063</v>
      </c>
      <c r="U20" s="13">
        <f t="shared" ref="U20:U51" si="20">Strom_1/Metric_h*$A20*((-(I20+J20+P20)*$C20+(K20+R20)*$B20)*$D20+((-Q20*$C20+S20*$B20)*$E20))</f>
        <v>-1.6168722643063899E-16</v>
      </c>
      <c r="V20" s="13">
        <f t="shared" ref="V20:V51" si="21">KoorK_xu*T20-KoorK_xv*U20</f>
        <v>2.6903935946573063</v>
      </c>
      <c r="W20" s="13">
        <f t="shared" ref="W20:W51" si="22">KoorK_yu*T20+KoorK_yv*U20</f>
        <v>-8.5527753093826452E-17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0.39015009132773959</v>
      </c>
      <c r="E21" s="13">
        <f t="shared" si="4"/>
        <v>2.5631161499843538</v>
      </c>
      <c r="F21" s="13">
        <f t="shared" si="5"/>
        <v>-0.5</v>
      </c>
      <c r="G21" s="13">
        <f t="shared" si="6"/>
        <v>0.19507504566386982</v>
      </c>
      <c r="H21" s="13">
        <f t="shared" si="7"/>
        <v>-4.7799178157263716E-17</v>
      </c>
      <c r="I21" s="13">
        <f t="shared" si="8"/>
        <v>0.5</v>
      </c>
      <c r="J21" s="13">
        <f t="shared" si="9"/>
        <v>-0.19507504566386982</v>
      </c>
      <c r="K21" s="13">
        <f t="shared" si="10"/>
        <v>4.7799178157263716E-17</v>
      </c>
      <c r="L21" s="13">
        <f t="shared" si="11"/>
        <v>-1.0864830293283068</v>
      </c>
      <c r="M21" s="13">
        <f t="shared" si="12"/>
        <v>1.0864830293283072</v>
      </c>
      <c r="N21" s="13">
        <f t="shared" si="13"/>
        <v>2.6622060093320239E-16</v>
      </c>
      <c r="O21" s="13">
        <f t="shared" si="14"/>
        <v>-2.6622060093320249E-16</v>
      </c>
      <c r="P21" s="13">
        <f t="shared" si="15"/>
        <v>-1.950389027267908E-2</v>
      </c>
      <c r="Q21" s="13">
        <f t="shared" si="16"/>
        <v>1.9503890272679084E-2</v>
      </c>
      <c r="R21" s="13">
        <f t="shared" si="17"/>
        <v>4.779032206456008E-18</v>
      </c>
      <c r="S21" s="13">
        <f t="shared" si="18"/>
        <v>-4.7790322064560087E-18</v>
      </c>
      <c r="T21" s="13">
        <f t="shared" si="19"/>
        <v>-0.25931712649404315</v>
      </c>
      <c r="U21" s="13">
        <f t="shared" si="20"/>
        <v>2.0198613700808767E-16</v>
      </c>
      <c r="V21" s="13">
        <f t="shared" si="21"/>
        <v>-0.25931712649404315</v>
      </c>
      <c r="W21" s="13">
        <f t="shared" si="22"/>
        <v>1.9464540596404222E-16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0.24369553347013675</v>
      </c>
      <c r="E22" s="13">
        <f t="shared" si="4"/>
        <v>4.1034810353737701</v>
      </c>
      <c r="F22" s="13">
        <f t="shared" si="5"/>
        <v>-0.33333333333333331</v>
      </c>
      <c r="G22" s="13">
        <f t="shared" si="6"/>
        <v>-8.1231844490045585E-2</v>
      </c>
      <c r="H22" s="13">
        <f t="shared" si="7"/>
        <v>2.9856320629906995E-17</v>
      </c>
      <c r="I22" s="13">
        <f t="shared" si="8"/>
        <v>0.33333333333333331</v>
      </c>
      <c r="J22" s="13">
        <f t="shared" si="9"/>
        <v>8.1231844490045599E-2</v>
      </c>
      <c r="K22" s="13">
        <f t="shared" si="10"/>
        <v>-2.9856320629907001E-17</v>
      </c>
      <c r="L22" s="13">
        <f t="shared" si="11"/>
        <v>1.2865951673012106</v>
      </c>
      <c r="M22" s="13">
        <f t="shared" si="12"/>
        <v>-1.286595167301211</v>
      </c>
      <c r="N22" s="13">
        <f t="shared" si="13"/>
        <v>-4.7288102439359268E-16</v>
      </c>
      <c r="O22" s="13">
        <f t="shared" si="14"/>
        <v>4.7288102439359278E-16</v>
      </c>
      <c r="P22" s="13">
        <f t="shared" si="15"/>
        <v>3.1750571306960887E-3</v>
      </c>
      <c r="Q22" s="13">
        <f t="shared" si="16"/>
        <v>-3.17505713069609E-3</v>
      </c>
      <c r="R22" s="13">
        <f t="shared" si="17"/>
        <v>-1.1669749013756728E-18</v>
      </c>
      <c r="S22" s="13">
        <f t="shared" si="18"/>
        <v>1.1669749013756733E-18</v>
      </c>
      <c r="T22" s="13">
        <f t="shared" si="19"/>
        <v>0.72786121003429982</v>
      </c>
      <c r="U22" s="13">
        <f t="shared" si="20"/>
        <v>-1.8924685847532817E-16</v>
      </c>
      <c r="V22" s="13">
        <f t="shared" si="21"/>
        <v>0.72786121003429982</v>
      </c>
      <c r="W22" s="13">
        <f t="shared" si="22"/>
        <v>-1.6864261434963981E-16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0.15221709376304357</v>
      </c>
      <c r="E23" s="13">
        <f t="shared" si="4"/>
        <v>6.5695643983106171</v>
      </c>
      <c r="F23" s="13">
        <f t="shared" si="5"/>
        <v>-0.25</v>
      </c>
      <c r="G23" s="13">
        <f t="shared" si="6"/>
        <v>3.8054273440760886E-2</v>
      </c>
      <c r="H23" s="13">
        <f t="shared" si="7"/>
        <v>-1.8648853723447335E-17</v>
      </c>
      <c r="I23" s="13">
        <f t="shared" si="8"/>
        <v>0.25</v>
      </c>
      <c r="J23" s="13">
        <f t="shared" si="9"/>
        <v>-3.80542734407609E-2</v>
      </c>
      <c r="K23" s="13">
        <f t="shared" si="10"/>
        <v>1.8648853723447341E-17</v>
      </c>
      <c r="L23" s="13">
        <f t="shared" si="11"/>
        <v>-1.6043368261368929</v>
      </c>
      <c r="M23" s="13">
        <f t="shared" si="12"/>
        <v>1.6043368261368931</v>
      </c>
      <c r="N23" s="13">
        <f t="shared" si="13"/>
        <v>7.8622031347784548E-16</v>
      </c>
      <c r="O23" s="13">
        <f t="shared" si="14"/>
        <v>-7.8622031347784568E-16</v>
      </c>
      <c r="P23" s="13">
        <f t="shared" si="15"/>
        <v>-5.3697029566304017E-4</v>
      </c>
      <c r="Q23" s="13">
        <f t="shared" si="16"/>
        <v>5.3697029566304017E-4</v>
      </c>
      <c r="R23" s="13">
        <f t="shared" si="17"/>
        <v>2.6314733122535938E-19</v>
      </c>
      <c r="S23" s="13">
        <f t="shared" si="18"/>
        <v>-2.6314733122535947E-19</v>
      </c>
      <c r="T23" s="13">
        <f t="shared" si="19"/>
        <v>-0.24215398063766652</v>
      </c>
      <c r="U23" s="13">
        <f t="shared" si="20"/>
        <v>1.5760981960128548E-16</v>
      </c>
      <c r="V23" s="13">
        <f t="shared" si="21"/>
        <v>-0.24215398063766652</v>
      </c>
      <c r="W23" s="13">
        <f t="shared" si="22"/>
        <v>1.5075494168736207E-16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9.5077834639536091E-2</v>
      </c>
      <c r="E24" s="13">
        <f t="shared" si="4"/>
        <v>10.517698512921028</v>
      </c>
      <c r="F24" s="13">
        <f t="shared" si="5"/>
        <v>-0.2</v>
      </c>
      <c r="G24" s="13">
        <f t="shared" si="6"/>
        <v>-1.9015566927907217E-2</v>
      </c>
      <c r="H24" s="13">
        <f t="shared" si="7"/>
        <v>1.1648446220468489E-17</v>
      </c>
      <c r="I24" s="13">
        <f t="shared" si="8"/>
        <v>0.2</v>
      </c>
      <c r="J24" s="13">
        <f t="shared" si="9"/>
        <v>1.9015566927907228E-2</v>
      </c>
      <c r="K24" s="13">
        <f t="shared" si="10"/>
        <v>-1.1648446220468496E-17</v>
      </c>
      <c r="L24" s="13">
        <f t="shared" si="11"/>
        <v>2.0845241356562974</v>
      </c>
      <c r="M24" s="13">
        <f t="shared" si="12"/>
        <v>-2.0845241356562982</v>
      </c>
      <c r="N24" s="13">
        <f t="shared" si="13"/>
        <v>-1.2769257620095194E-15</v>
      </c>
      <c r="O24" s="13">
        <f t="shared" si="14"/>
        <v>1.27692576200952E-15</v>
      </c>
      <c r="P24" s="13">
        <f t="shared" si="15"/>
        <v>9.445060168467934E-5</v>
      </c>
      <c r="Q24" s="13">
        <f t="shared" si="16"/>
        <v>-9.4450601684679353E-5</v>
      </c>
      <c r="R24" s="13">
        <f t="shared" si="17"/>
        <v>-5.7858004359587192E-20</v>
      </c>
      <c r="S24" s="13">
        <f t="shared" si="18"/>
        <v>5.7858004359587192E-20</v>
      </c>
      <c r="T24" s="13">
        <f t="shared" si="19"/>
        <v>0.23057567143290911</v>
      </c>
      <c r="U24" s="13">
        <f t="shared" si="20"/>
        <v>-1.2305779852939519E-16</v>
      </c>
      <c r="V24" s="13">
        <f t="shared" si="21"/>
        <v>0.23057567143290911</v>
      </c>
      <c r="W24" s="13">
        <f t="shared" si="22"/>
        <v>-1.165306785810409E-16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5.9387513033294551E-2</v>
      </c>
      <c r="E25" s="13">
        <f t="shared" si="4"/>
        <v>16.838556607672185</v>
      </c>
      <c r="F25" s="13">
        <f t="shared" si="5"/>
        <v>-0.16666666666666666</v>
      </c>
      <c r="G25" s="13">
        <f t="shared" si="6"/>
        <v>9.8979188388824257E-3</v>
      </c>
      <c r="H25" s="13">
        <f t="shared" si="7"/>
        <v>-7.2758519833606358E-18</v>
      </c>
      <c r="I25" s="13">
        <f t="shared" si="8"/>
        <v>0.16666666666666666</v>
      </c>
      <c r="J25" s="13">
        <f t="shared" si="9"/>
        <v>-9.8979188388824291E-3</v>
      </c>
      <c r="K25" s="13">
        <f t="shared" si="10"/>
        <v>7.2758519833606388E-18</v>
      </c>
      <c r="L25" s="13">
        <f t="shared" si="11"/>
        <v>-2.7965281824398143</v>
      </c>
      <c r="M25" s="13">
        <f t="shared" si="12"/>
        <v>2.7965281824398156</v>
      </c>
      <c r="N25" s="13">
        <f t="shared" si="13"/>
        <v>2.05569730909473E-15</v>
      </c>
      <c r="O25" s="13">
        <f t="shared" si="14"/>
        <v>-2.0556973090947308E-15</v>
      </c>
      <c r="P25" s="13">
        <f t="shared" si="15"/>
        <v>-1.7149497692149677E-5</v>
      </c>
      <c r="Q25" s="13">
        <f t="shared" si="16"/>
        <v>1.7149497692149687E-5</v>
      </c>
      <c r="R25" s="13">
        <f t="shared" si="17"/>
        <v>1.2606408359997677E-20</v>
      </c>
      <c r="S25" s="13">
        <f t="shared" si="18"/>
        <v>-1.2606408359997678E-20</v>
      </c>
      <c r="T25" s="13">
        <f t="shared" si="19"/>
        <v>-0.11435208375029773</v>
      </c>
      <c r="U25" s="13">
        <f t="shared" si="20"/>
        <v>9.2237228267385155E-17</v>
      </c>
      <c r="V25" s="13">
        <f t="shared" si="21"/>
        <v>-0.11435208375029773</v>
      </c>
      <c r="W25" s="13">
        <f t="shared" si="22"/>
        <v>8.900015749428919E-17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3.7094625867858728E-2</v>
      </c>
      <c r="E26" s="13">
        <f t="shared" si="4"/>
        <v>26.958082919134306</v>
      </c>
      <c r="F26" s="13">
        <f t="shared" si="5"/>
        <v>-0.14285714285714285</v>
      </c>
      <c r="G26" s="13">
        <f t="shared" si="6"/>
        <v>-5.2992322668369615E-3</v>
      </c>
      <c r="H26" s="13">
        <f t="shared" si="7"/>
        <v>4.5446423567420451E-18</v>
      </c>
      <c r="I26" s="13">
        <f t="shared" si="8"/>
        <v>0.14285714285714285</v>
      </c>
      <c r="J26" s="13">
        <f t="shared" si="9"/>
        <v>5.2992322668369632E-3</v>
      </c>
      <c r="K26" s="13">
        <f t="shared" si="10"/>
        <v>-4.5446423567420466E-18</v>
      </c>
      <c r="L26" s="13">
        <f t="shared" si="11"/>
        <v>3.8458554704666339</v>
      </c>
      <c r="M26" s="13">
        <f t="shared" si="12"/>
        <v>-3.8458554704666357</v>
      </c>
      <c r="N26" s="13">
        <f t="shared" si="13"/>
        <v>-3.2982207212108424E-15</v>
      </c>
      <c r="O26" s="13">
        <f t="shared" si="14"/>
        <v>3.2982207212108436E-15</v>
      </c>
      <c r="P26" s="13">
        <f t="shared" si="15"/>
        <v>3.1918674900845567E-6</v>
      </c>
      <c r="Q26" s="13">
        <f t="shared" si="16"/>
        <v>-3.1918674900845579E-6</v>
      </c>
      <c r="R26" s="13">
        <f t="shared" si="17"/>
        <v>-2.737358066625105E-21</v>
      </c>
      <c r="S26" s="13">
        <f t="shared" si="18"/>
        <v>2.7373580666251057E-21</v>
      </c>
      <c r="T26" s="13">
        <f t="shared" si="19"/>
        <v>8.2557532136982734E-2</v>
      </c>
      <c r="U26" s="13">
        <f t="shared" si="20"/>
        <v>-6.7215415868767755E-17</v>
      </c>
      <c r="V26" s="13">
        <f t="shared" si="21"/>
        <v>8.2557532136982734E-2</v>
      </c>
      <c r="W26" s="13">
        <f t="shared" si="22"/>
        <v>-6.4878383034603407E-17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2.3170043633667196E-2</v>
      </c>
      <c r="E27" s="13">
        <f t="shared" si="4"/>
        <v>43.159176383550339</v>
      </c>
      <c r="F27" s="13">
        <f t="shared" si="5"/>
        <v>-0.125</v>
      </c>
      <c r="G27" s="13">
        <f t="shared" si="6"/>
        <v>2.8962554542083991E-3</v>
      </c>
      <c r="H27" s="13">
        <f t="shared" si="7"/>
        <v>-2.838674315795267E-18</v>
      </c>
      <c r="I27" s="13">
        <f t="shared" si="8"/>
        <v>0.125</v>
      </c>
      <c r="J27" s="13">
        <f t="shared" si="9"/>
        <v>-2.8962554542084004E-3</v>
      </c>
      <c r="K27" s="13">
        <f t="shared" si="10"/>
        <v>2.8386743157952685E-18</v>
      </c>
      <c r="L27" s="13">
        <f t="shared" si="11"/>
        <v>-5.3920007924895801</v>
      </c>
      <c r="M27" s="13">
        <f t="shared" si="12"/>
        <v>5.3920007924895828</v>
      </c>
      <c r="N27" s="13">
        <f t="shared" si="13"/>
        <v>5.2848011518277323E-15</v>
      </c>
      <c r="O27" s="13">
        <f t="shared" si="14"/>
        <v>-5.2848011518277347E-15</v>
      </c>
      <c r="P27" s="13">
        <f t="shared" si="15"/>
        <v>-6.0564695889218875E-7</v>
      </c>
      <c r="Q27" s="13">
        <f t="shared" si="16"/>
        <v>6.0564695889218886E-7</v>
      </c>
      <c r="R27" s="13">
        <f t="shared" si="17"/>
        <v>5.9360594872549575E-22</v>
      </c>
      <c r="S27" s="13">
        <f t="shared" si="18"/>
        <v>-5.9360594872549594E-22</v>
      </c>
      <c r="T27" s="13">
        <f t="shared" si="19"/>
        <v>-4.7378747670245254E-2</v>
      </c>
      <c r="U27" s="13">
        <f t="shared" si="20"/>
        <v>4.7981817376450508E-17</v>
      </c>
      <c r="V27" s="13">
        <f t="shared" si="21"/>
        <v>-4.7378747670245254E-2</v>
      </c>
      <c r="W27" s="13">
        <f t="shared" si="22"/>
        <v>4.6640623107667977E-17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1.4472471670113415E-2</v>
      </c>
      <c r="E28" s="13">
        <f t="shared" si="4"/>
        <v>69.096697702650502</v>
      </c>
      <c r="F28" s="13">
        <f t="shared" si="5"/>
        <v>-0.1111111111111111</v>
      </c>
      <c r="G28" s="13">
        <f t="shared" si="6"/>
        <v>-1.6080524077903792E-3</v>
      </c>
      <c r="H28" s="13">
        <f t="shared" si="7"/>
        <v>1.7730926305348224E-18</v>
      </c>
      <c r="I28" s="13">
        <f t="shared" si="8"/>
        <v>0.1111111111111111</v>
      </c>
      <c r="J28" s="13">
        <f t="shared" si="9"/>
        <v>1.6080524077903809E-3</v>
      </c>
      <c r="K28" s="13">
        <f t="shared" si="10"/>
        <v>-1.7730926305348243E-18</v>
      </c>
      <c r="L28" s="13">
        <f t="shared" si="11"/>
        <v>7.6758028034422585</v>
      </c>
      <c r="M28" s="13">
        <f t="shared" si="12"/>
        <v>-7.675802803442263</v>
      </c>
      <c r="N28" s="13">
        <f t="shared" si="13"/>
        <v>-8.4635981503384829E-15</v>
      </c>
      <c r="O28" s="13">
        <f t="shared" si="14"/>
        <v>8.4635981503384876E-15</v>
      </c>
      <c r="P28" s="13">
        <f t="shared" si="15"/>
        <v>1.1668387200463982E-7</v>
      </c>
      <c r="Q28" s="13">
        <f t="shared" si="16"/>
        <v>-1.166838720046399E-7</v>
      </c>
      <c r="R28" s="13">
        <f t="shared" si="17"/>
        <v>-1.2865955894931569E-22</v>
      </c>
      <c r="S28" s="13">
        <f t="shared" si="18"/>
        <v>1.2865955894931576E-22</v>
      </c>
      <c r="T28" s="13">
        <f t="shared" si="19"/>
        <v>3.1174226040942828E-2</v>
      </c>
      <c r="U28" s="13">
        <f t="shared" si="20"/>
        <v>-3.3716700822640803E-17</v>
      </c>
      <c r="V28" s="13">
        <f t="shared" si="21"/>
        <v>3.1174226040942828E-2</v>
      </c>
      <c r="W28" s="13">
        <f t="shared" si="22"/>
        <v>-3.2834223016539957E-17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9.0397946397429672E-3</v>
      </c>
      <c r="E29" s="13">
        <f t="shared" si="4"/>
        <v>110.62198200870118</v>
      </c>
      <c r="F29" s="13">
        <f t="shared" si="5"/>
        <v>-0.1</v>
      </c>
      <c r="G29" s="13">
        <f t="shared" si="6"/>
        <v>9.0397946397429688E-4</v>
      </c>
      <c r="H29" s="13">
        <f t="shared" si="7"/>
        <v>-1.1075090435572323E-18</v>
      </c>
      <c r="I29" s="13">
        <f t="shared" si="8"/>
        <v>0.1</v>
      </c>
      <c r="J29" s="13">
        <f t="shared" si="9"/>
        <v>-9.0397946397429763E-4</v>
      </c>
      <c r="K29" s="13">
        <f t="shared" si="10"/>
        <v>1.1075090435572333E-18</v>
      </c>
      <c r="L29" s="13">
        <f t="shared" si="11"/>
        <v>-11.061294221406136</v>
      </c>
      <c r="M29" s="13">
        <f t="shared" si="12"/>
        <v>11.061294221406147</v>
      </c>
      <c r="N29" s="13">
        <f t="shared" si="13"/>
        <v>1.3551727524645374E-14</v>
      </c>
      <c r="O29" s="13">
        <f t="shared" si="14"/>
        <v>-1.3551727524645387E-14</v>
      </c>
      <c r="P29" s="13">
        <f t="shared" si="15"/>
        <v>-2.2756756419554009E-8</v>
      </c>
      <c r="Q29" s="13">
        <f t="shared" si="16"/>
        <v>2.2756756419554029E-8</v>
      </c>
      <c r="R29" s="13">
        <f t="shared" si="17"/>
        <v>2.7880404966148415E-23</v>
      </c>
      <c r="S29" s="13">
        <f t="shared" si="18"/>
        <v>-2.7880404966148433E-23</v>
      </c>
      <c r="T29" s="13">
        <f t="shared" si="19"/>
        <v>-1.8873986733262297E-2</v>
      </c>
      <c r="U29" s="13">
        <f t="shared" si="20"/>
        <v>2.3400138039366352E-17</v>
      </c>
      <c r="V29" s="13">
        <f t="shared" si="21"/>
        <v>-1.8873986733262297E-2</v>
      </c>
      <c r="W29" s="13">
        <f t="shared" si="22"/>
        <v>2.2865854545595867E-17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5.646436143832873E-3</v>
      </c>
      <c r="E30" s="13">
        <f t="shared" si="4"/>
        <v>177.10286179225028</v>
      </c>
      <c r="F30" s="13">
        <f t="shared" si="5"/>
        <v>-9.0909090909090912E-2</v>
      </c>
      <c r="G30" s="13">
        <f t="shared" si="6"/>
        <v>-5.1331237671207943E-4</v>
      </c>
      <c r="H30" s="13">
        <f t="shared" si="7"/>
        <v>2.5154241539783035E-18</v>
      </c>
      <c r="I30" s="13">
        <f t="shared" si="8"/>
        <v>9.0909090909090912E-2</v>
      </c>
      <c r="J30" s="13">
        <f t="shared" si="9"/>
        <v>5.1331237671207986E-4</v>
      </c>
      <c r="K30" s="13">
        <f t="shared" si="10"/>
        <v>-2.5154241539783055E-18</v>
      </c>
      <c r="L30" s="13">
        <f t="shared" si="11"/>
        <v>16.099746850555121</v>
      </c>
      <c r="M30" s="13">
        <f t="shared" si="12"/>
        <v>-16.099746850555135</v>
      </c>
      <c r="N30" s="13">
        <f t="shared" si="13"/>
        <v>-7.8894828837407728E-14</v>
      </c>
      <c r="O30" s="13">
        <f t="shared" si="14"/>
        <v>7.8894828837407803E-14</v>
      </c>
      <c r="P30" s="13">
        <f t="shared" si="15"/>
        <v>4.4827121510450521E-9</v>
      </c>
      <c r="Q30" s="13">
        <f t="shared" si="16"/>
        <v>-4.4827121510450554E-9</v>
      </c>
      <c r="R30" s="13">
        <f t="shared" si="17"/>
        <v>-2.1966979429361205E-23</v>
      </c>
      <c r="S30" s="13">
        <f t="shared" si="18"/>
        <v>2.1966979429361226E-23</v>
      </c>
      <c r="T30" s="13">
        <f t="shared" si="19"/>
        <v>1.2015955327000971E-2</v>
      </c>
      <c r="U30" s="13">
        <f t="shared" si="20"/>
        <v>-5.8462185975249404E-17</v>
      </c>
      <c r="V30" s="13">
        <f t="shared" si="21"/>
        <v>1.2015955327000971E-2</v>
      </c>
      <c r="W30" s="13">
        <f t="shared" si="22"/>
        <v>-5.8122039153921717E-17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3.52687670427973E-3</v>
      </c>
      <c r="E31" s="13">
        <f t="shared" si="4"/>
        <v>283.53698862978064</v>
      </c>
      <c r="F31" s="13">
        <f t="shared" si="5"/>
        <v>-8.3333333333333329E-2</v>
      </c>
      <c r="G31" s="13">
        <f t="shared" si="6"/>
        <v>2.9390639202331081E-4</v>
      </c>
      <c r="H31" s="13">
        <f t="shared" si="7"/>
        <v>-4.3209475449015169E-19</v>
      </c>
      <c r="I31" s="13">
        <f t="shared" si="8"/>
        <v>8.3333333333333329E-2</v>
      </c>
      <c r="J31" s="13">
        <f t="shared" si="9"/>
        <v>-2.9390639202331103E-4</v>
      </c>
      <c r="K31" s="13">
        <f t="shared" si="10"/>
        <v>4.3209475449015203E-19</v>
      </c>
      <c r="L31" s="13">
        <f t="shared" si="11"/>
        <v>-23.627788479423003</v>
      </c>
      <c r="M31" s="13">
        <f t="shared" si="12"/>
        <v>23.627788479423028</v>
      </c>
      <c r="N31" s="13">
        <f t="shared" si="13"/>
        <v>3.4737058258167339E-14</v>
      </c>
      <c r="O31" s="13">
        <f t="shared" si="14"/>
        <v>-3.4737058258167377E-14</v>
      </c>
      <c r="P31" s="13">
        <f t="shared" si="15"/>
        <v>-8.9035308345382317E-10</v>
      </c>
      <c r="Q31" s="13">
        <f t="shared" si="16"/>
        <v>8.903530834538242E-10</v>
      </c>
      <c r="R31" s="13">
        <f t="shared" si="17"/>
        <v>1.3089776454198923E-24</v>
      </c>
      <c r="S31" s="13">
        <f t="shared" si="18"/>
        <v>-1.3089776454198938E-24</v>
      </c>
      <c r="T31" s="13">
        <f t="shared" si="19"/>
        <v>-7.4191215389386592E-3</v>
      </c>
      <c r="U31" s="13">
        <f t="shared" si="20"/>
        <v>1.0955479191768599E-17</v>
      </c>
      <c r="V31" s="13">
        <f t="shared" si="21"/>
        <v>-7.4191215389386592E-3</v>
      </c>
      <c r="W31" s="13">
        <f t="shared" si="22"/>
        <v>1.0745459219170745E-17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2.2029575771926454E-3</v>
      </c>
      <c r="E32" s="13">
        <f t="shared" si="4"/>
        <v>453.93520526816366</v>
      </c>
      <c r="F32" s="13">
        <f t="shared" si="5"/>
        <v>-7.6923076923076927E-2</v>
      </c>
      <c r="G32" s="13">
        <f t="shared" si="6"/>
        <v>-1.6945827516866505E-4</v>
      </c>
      <c r="H32" s="13">
        <f t="shared" si="7"/>
        <v>-3.3214172498497493E-19</v>
      </c>
      <c r="I32" s="13">
        <f t="shared" si="8"/>
        <v>7.6923076923076927E-2</v>
      </c>
      <c r="J32" s="13">
        <f t="shared" si="9"/>
        <v>1.6945827516866519E-4</v>
      </c>
      <c r="K32" s="13">
        <f t="shared" si="10"/>
        <v>3.3214172498497522E-19</v>
      </c>
      <c r="L32" s="13">
        <f t="shared" si="11"/>
        <v>34.917923254660472</v>
      </c>
      <c r="M32" s="13">
        <f t="shared" si="12"/>
        <v>-34.917923254660508</v>
      </c>
      <c r="N32" s="13">
        <f t="shared" si="13"/>
        <v>6.8439851940853807E-14</v>
      </c>
      <c r="O32" s="13">
        <f t="shared" si="14"/>
        <v>-6.8439851940853871E-14</v>
      </c>
      <c r="P32" s="13">
        <f t="shared" si="15"/>
        <v>1.7807583380428662E-10</v>
      </c>
      <c r="Q32" s="13">
        <f t="shared" si="16"/>
        <v>-1.7807583380428677E-10</v>
      </c>
      <c r="R32" s="13">
        <f t="shared" si="17"/>
        <v>3.4903231818584202E-25</v>
      </c>
      <c r="S32" s="13">
        <f t="shared" si="18"/>
        <v>-3.490323181858423E-25</v>
      </c>
      <c r="T32" s="13">
        <f t="shared" si="19"/>
        <v>4.6670194998938066E-3</v>
      </c>
      <c r="U32" s="13">
        <f t="shared" si="20"/>
        <v>9.1230053027951116E-18</v>
      </c>
      <c r="V32" s="13">
        <f t="shared" si="21"/>
        <v>4.6670194998938066E-3</v>
      </c>
      <c r="W32" s="13">
        <f t="shared" si="22"/>
        <v>9.2551189637369125E-18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1.376011268276414E-3</v>
      </c>
      <c r="E33" s="13">
        <f t="shared" si="4"/>
        <v>726.73823467492082</v>
      </c>
      <c r="F33" s="13">
        <f t="shared" si="5"/>
        <v>-7.1428571428571425E-2</v>
      </c>
      <c r="G33" s="13">
        <f t="shared" si="6"/>
        <v>9.8286519162600998E-5</v>
      </c>
      <c r="H33" s="13">
        <f t="shared" si="7"/>
        <v>-1.6858180792656993E-19</v>
      </c>
      <c r="I33" s="13">
        <f t="shared" si="8"/>
        <v>7.1428571428571425E-2</v>
      </c>
      <c r="J33" s="13">
        <f t="shared" si="9"/>
        <v>-9.8286519162601066E-5</v>
      </c>
      <c r="K33" s="13">
        <f t="shared" si="10"/>
        <v>1.6858180792657005E-19</v>
      </c>
      <c r="L33" s="13">
        <f t="shared" si="11"/>
        <v>-51.909775618832271</v>
      </c>
      <c r="M33" s="13">
        <f t="shared" si="12"/>
        <v>51.909775618832327</v>
      </c>
      <c r="N33" s="13">
        <f t="shared" si="13"/>
        <v>8.9036053951691719E-14</v>
      </c>
      <c r="O33" s="13">
        <f t="shared" si="14"/>
        <v>-8.903605395169182E-14</v>
      </c>
      <c r="P33" s="13">
        <f t="shared" si="15"/>
        <v>-3.5828045713523912E-11</v>
      </c>
      <c r="Q33" s="13">
        <f t="shared" si="16"/>
        <v>3.5828045713523951E-11</v>
      </c>
      <c r="R33" s="13">
        <f t="shared" si="17"/>
        <v>6.1452544787646917E-26</v>
      </c>
      <c r="S33" s="13">
        <f t="shared" si="18"/>
        <v>-6.1452544787646986E-26</v>
      </c>
      <c r="T33" s="13">
        <f t="shared" si="19"/>
        <v>-2.9025512554732352E-3</v>
      </c>
      <c r="U33" s="13">
        <f t="shared" si="20"/>
        <v>4.9866614084089473E-18</v>
      </c>
      <c r="V33" s="13">
        <f t="shared" si="21"/>
        <v>-2.9025512554732352E-3</v>
      </c>
      <c r="W33" s="13">
        <f t="shared" si="22"/>
        <v>4.9044961908776056E-18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8.594840999328466E-4</v>
      </c>
      <c r="E34" s="13">
        <f t="shared" si="4"/>
        <v>1163.4886556692932</v>
      </c>
      <c r="F34" s="13">
        <f t="shared" si="5"/>
        <v>-6.6666666666666666E-2</v>
      </c>
      <c r="G34" s="13">
        <f t="shared" si="6"/>
        <v>-5.7298939995523096E-5</v>
      </c>
      <c r="H34" s="13">
        <f t="shared" si="7"/>
        <v>3.0886628960798933E-19</v>
      </c>
      <c r="I34" s="13">
        <f t="shared" si="8"/>
        <v>6.6666666666666666E-2</v>
      </c>
      <c r="J34" s="13">
        <f t="shared" si="9"/>
        <v>5.7298939995523157E-5</v>
      </c>
      <c r="K34" s="13">
        <f t="shared" si="10"/>
        <v>-3.0886628960798961E-19</v>
      </c>
      <c r="L34" s="13">
        <f t="shared" si="11"/>
        <v>77.565853079012811</v>
      </c>
      <c r="M34" s="13">
        <f t="shared" si="12"/>
        <v>-77.565853079012868</v>
      </c>
      <c r="N34" s="13">
        <f t="shared" si="13"/>
        <v>-4.1811379482177111E-13</v>
      </c>
      <c r="O34" s="13">
        <f t="shared" si="14"/>
        <v>4.1811379482177146E-13</v>
      </c>
      <c r="P34" s="13">
        <f t="shared" si="15"/>
        <v>7.2453926957505539E-12</v>
      </c>
      <c r="Q34" s="13">
        <f t="shared" si="16"/>
        <v>-7.2453926957505579E-12</v>
      </c>
      <c r="R34" s="13">
        <f t="shared" si="17"/>
        <v>-3.9055828238081717E-26</v>
      </c>
      <c r="S34" s="13">
        <f t="shared" si="18"/>
        <v>3.905582823808174E-26</v>
      </c>
      <c r="T34" s="13">
        <f t="shared" si="19"/>
        <v>1.8177992864514114E-3</v>
      </c>
      <c r="U34" s="13">
        <f t="shared" si="20"/>
        <v>-9.7888778262067045E-18</v>
      </c>
      <c r="V34" s="13">
        <f t="shared" si="21"/>
        <v>1.8177992864514114E-3</v>
      </c>
      <c r="W34" s="13">
        <f t="shared" si="22"/>
        <v>-9.7374196913958356E-18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5.3685092198604172E-4</v>
      </c>
      <c r="E35" s="13">
        <f t="shared" si="4"/>
        <v>1862.7145061064091</v>
      </c>
      <c r="F35" s="13">
        <f t="shared" si="5"/>
        <v>-6.25E-2</v>
      </c>
      <c r="G35" s="13">
        <f t="shared" si="6"/>
        <v>3.3553182624127608E-5</v>
      </c>
      <c r="H35" s="13">
        <f t="shared" si="7"/>
        <v>-6.5772207758746711E-20</v>
      </c>
      <c r="I35" s="13">
        <f t="shared" si="8"/>
        <v>6.25E-2</v>
      </c>
      <c r="J35" s="13">
        <f t="shared" si="9"/>
        <v>-3.3553182624127642E-5</v>
      </c>
      <c r="K35" s="13">
        <f t="shared" si="10"/>
        <v>6.5772207758746771E-20</v>
      </c>
      <c r="L35" s="13">
        <f t="shared" si="11"/>
        <v>-116.41962307846786</v>
      </c>
      <c r="M35" s="13">
        <f t="shared" si="12"/>
        <v>116.41962307846795</v>
      </c>
      <c r="N35" s="13">
        <f t="shared" si="13"/>
        <v>2.2821011413700609E-13</v>
      </c>
      <c r="O35" s="13">
        <f t="shared" si="14"/>
        <v>-2.2821011413700629E-13</v>
      </c>
      <c r="P35" s="13">
        <f t="shared" si="15"/>
        <v>-1.471753008163689E-12</v>
      </c>
      <c r="Q35" s="13">
        <f t="shared" si="16"/>
        <v>1.4717530081636898E-12</v>
      </c>
      <c r="R35" s="13">
        <f t="shared" si="17"/>
        <v>2.8849854783341713E-27</v>
      </c>
      <c r="S35" s="13">
        <f t="shared" si="18"/>
        <v>-2.8849854783341735E-27</v>
      </c>
      <c r="T35" s="13">
        <f t="shared" si="19"/>
        <v>-1.1335903050523556E-3</v>
      </c>
      <c r="U35" s="13">
        <f t="shared" si="20"/>
        <v>2.2234816044700179E-18</v>
      </c>
      <c r="V35" s="13">
        <f t="shared" si="21"/>
        <v>-1.1335903050523556E-3</v>
      </c>
      <c r="W35" s="13">
        <f t="shared" si="22"/>
        <v>2.1913920095557462E-18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3.3532780008354017E-4</v>
      </c>
      <c r="E36" s="13">
        <f t="shared" si="4"/>
        <v>2982.15656366955</v>
      </c>
      <c r="F36" s="13">
        <f t="shared" si="5"/>
        <v>-5.8823529411764705E-2</v>
      </c>
      <c r="G36" s="13">
        <f t="shared" si="6"/>
        <v>-1.972516471079648E-5</v>
      </c>
      <c r="H36" s="13">
        <f t="shared" si="7"/>
        <v>-2.8995228868613999E-20</v>
      </c>
      <c r="I36" s="13">
        <f t="shared" si="8"/>
        <v>5.8823529411764705E-2</v>
      </c>
      <c r="J36" s="13">
        <f t="shared" si="9"/>
        <v>1.9725164710796517E-5</v>
      </c>
      <c r="K36" s="13">
        <f t="shared" si="10"/>
        <v>2.8995228868614047E-20</v>
      </c>
      <c r="L36" s="13">
        <f t="shared" si="11"/>
        <v>175.42095460833792</v>
      </c>
      <c r="M36" s="13">
        <f t="shared" si="12"/>
        <v>-175.42095460833821</v>
      </c>
      <c r="N36" s="13">
        <f t="shared" si="13"/>
        <v>2.5786201544038325E-13</v>
      </c>
      <c r="O36" s="13">
        <f t="shared" si="14"/>
        <v>-2.5786201544038375E-13</v>
      </c>
      <c r="P36" s="13">
        <f t="shared" si="15"/>
        <v>3.0012875102394917E-13</v>
      </c>
      <c r="Q36" s="13">
        <f t="shared" si="16"/>
        <v>-3.0012875102394962E-13</v>
      </c>
      <c r="R36" s="13">
        <f t="shared" si="17"/>
        <v>4.4117765065999715E-28</v>
      </c>
      <c r="S36" s="13">
        <f t="shared" si="18"/>
        <v>-4.4117765065999796E-28</v>
      </c>
      <c r="T36" s="13">
        <f t="shared" si="19"/>
        <v>7.0877110428890289E-4</v>
      </c>
      <c r="U36" s="13">
        <f t="shared" si="20"/>
        <v>1.0414696072456892E-18</v>
      </c>
      <c r="V36" s="13">
        <f t="shared" si="21"/>
        <v>7.0877110428890289E-4</v>
      </c>
      <c r="W36" s="13">
        <f t="shared" si="22"/>
        <v>1.0615334499957571E-18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2.094524362422354E-4</v>
      </c>
      <c r="E37" s="13">
        <f t="shared" si="4"/>
        <v>4774.353633411466</v>
      </c>
      <c r="F37" s="13">
        <f t="shared" si="5"/>
        <v>-5.5555555555555552E-2</v>
      </c>
      <c r="G37" s="13">
        <f t="shared" si="6"/>
        <v>1.1636246457901966E-5</v>
      </c>
      <c r="H37" s="13">
        <f t="shared" si="7"/>
        <v>-2.5661032863902094E-20</v>
      </c>
      <c r="I37" s="13">
        <f t="shared" si="8"/>
        <v>5.5555555555555552E-2</v>
      </c>
      <c r="J37" s="13">
        <f t="shared" si="9"/>
        <v>-1.1636246457901986E-5</v>
      </c>
      <c r="K37" s="13">
        <f t="shared" si="10"/>
        <v>2.5661032863902139E-20</v>
      </c>
      <c r="L37" s="13">
        <f t="shared" si="11"/>
        <v>-265.24185688661225</v>
      </c>
      <c r="M37" s="13">
        <f t="shared" si="12"/>
        <v>265.24185688661277</v>
      </c>
      <c r="N37" s="13">
        <f t="shared" si="13"/>
        <v>5.8492917205510751E-13</v>
      </c>
      <c r="O37" s="13">
        <f t="shared" si="14"/>
        <v>-5.8492917205510862E-13</v>
      </c>
      <c r="P37" s="13">
        <f t="shared" si="15"/>
        <v>-6.1416572814717283E-14</v>
      </c>
      <c r="Q37" s="13">
        <f t="shared" si="16"/>
        <v>6.1416572814717384E-14</v>
      </c>
      <c r="R37" s="13">
        <f t="shared" si="17"/>
        <v>1.3543995472152058E-28</v>
      </c>
      <c r="S37" s="13">
        <f t="shared" si="18"/>
        <v>-1.354399547215208E-28</v>
      </c>
      <c r="T37" s="13">
        <f t="shared" si="19"/>
        <v>-4.4244025552414557E-4</v>
      </c>
      <c r="U37" s="13">
        <f t="shared" si="20"/>
        <v>9.7592799493071737E-19</v>
      </c>
      <c r="V37" s="13">
        <f t="shared" si="21"/>
        <v>-4.4244025552414557E-4</v>
      </c>
      <c r="W37" s="13">
        <f t="shared" si="22"/>
        <v>9.6340342718321812E-19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1.3082817182732322E-4</v>
      </c>
      <c r="E38" s="13">
        <f t="shared" si="4"/>
        <v>7643.6136501232677</v>
      </c>
      <c r="F38" s="13">
        <f t="shared" si="5"/>
        <v>-5.2631578947368418E-2</v>
      </c>
      <c r="G38" s="13">
        <f t="shared" si="6"/>
        <v>-6.8856932540696425E-6</v>
      </c>
      <c r="H38" s="13">
        <f t="shared" si="7"/>
        <v>4.0491289869033997E-20</v>
      </c>
      <c r="I38" s="13">
        <f t="shared" si="8"/>
        <v>5.2631578947368418E-2</v>
      </c>
      <c r="J38" s="13">
        <f t="shared" si="9"/>
        <v>6.8856932540696544E-6</v>
      </c>
      <c r="K38" s="13">
        <f t="shared" si="10"/>
        <v>-4.0491289869034069E-20</v>
      </c>
      <c r="L38" s="13">
        <f t="shared" si="11"/>
        <v>402.29544838395162</v>
      </c>
      <c r="M38" s="13">
        <f t="shared" si="12"/>
        <v>-402.29544838395242</v>
      </c>
      <c r="N38" s="13">
        <f t="shared" si="13"/>
        <v>-2.3656966717011468E-12</v>
      </c>
      <c r="O38" s="13">
        <f t="shared" si="14"/>
        <v>2.3656966717011508E-12</v>
      </c>
      <c r="P38" s="13">
        <f t="shared" si="15"/>
        <v>1.2606833732349693E-14</v>
      </c>
      <c r="Q38" s="13">
        <f t="shared" si="16"/>
        <v>-1.2606833732349718E-14</v>
      </c>
      <c r="R38" s="13">
        <f t="shared" si="17"/>
        <v>-7.4134432097390715E-29</v>
      </c>
      <c r="S38" s="13">
        <f t="shared" si="18"/>
        <v>7.4134432097390849E-29</v>
      </c>
      <c r="T38" s="13">
        <f t="shared" si="19"/>
        <v>2.7646190861495138E-4</v>
      </c>
      <c r="U38" s="13">
        <f t="shared" si="20"/>
        <v>-1.6254976678472733E-18</v>
      </c>
      <c r="V38" s="13">
        <f t="shared" si="21"/>
        <v>2.7646190861495138E-4</v>
      </c>
      <c r="W38" s="13">
        <f t="shared" si="22"/>
        <v>-1.6176716035124426E-18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8.1717887128725694E-5</v>
      </c>
      <c r="E39" s="13">
        <f t="shared" si="4"/>
        <v>12237.222903533409</v>
      </c>
      <c r="F39" s="13">
        <f t="shared" si="5"/>
        <v>-0.05</v>
      </c>
      <c r="G39" s="13">
        <f t="shared" si="6"/>
        <v>4.0858943564362851E-6</v>
      </c>
      <c r="H39" s="13">
        <f t="shared" si="7"/>
        <v>-1.0011654315415528E-20</v>
      </c>
      <c r="I39" s="13">
        <f t="shared" si="8"/>
        <v>0.05</v>
      </c>
      <c r="J39" s="13">
        <f t="shared" si="9"/>
        <v>-4.0858943564362918E-6</v>
      </c>
      <c r="K39" s="13">
        <f t="shared" si="10"/>
        <v>1.0011654315415546E-20</v>
      </c>
      <c r="L39" s="13">
        <f t="shared" si="11"/>
        <v>-611.86114109077494</v>
      </c>
      <c r="M39" s="13">
        <f t="shared" si="12"/>
        <v>611.86114109077607</v>
      </c>
      <c r="N39" s="13">
        <f t="shared" si="13"/>
        <v>1.4992414632519761E-12</v>
      </c>
      <c r="O39" s="13">
        <f t="shared" si="14"/>
        <v>-1.4992414632519787E-12</v>
      </c>
      <c r="P39" s="13">
        <f t="shared" si="15"/>
        <v>-2.5949629772820114E-15</v>
      </c>
      <c r="Q39" s="13">
        <f t="shared" si="16"/>
        <v>2.5949629772820158E-15</v>
      </c>
      <c r="R39" s="13">
        <f t="shared" si="17"/>
        <v>6.358429764324257E-30</v>
      </c>
      <c r="S39" s="13">
        <f t="shared" si="18"/>
        <v>-6.3584297643242668E-30</v>
      </c>
      <c r="T39" s="13">
        <f t="shared" si="19"/>
        <v>-1.726431695505581E-4</v>
      </c>
      <c r="U39" s="13">
        <f t="shared" si="20"/>
        <v>4.2306488483501909E-19</v>
      </c>
      <c r="V39" s="13">
        <f t="shared" si="21"/>
        <v>-1.726431695505581E-4</v>
      </c>
      <c r="W39" s="13">
        <f t="shared" si="22"/>
        <v>4.1817771409008453E-19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5.1042623186671358E-5</v>
      </c>
      <c r="E40" s="13">
        <f t="shared" si="4"/>
        <v>19591.469590871802</v>
      </c>
      <c r="F40" s="13">
        <f t="shared" si="5"/>
        <v>-4.7619047619047616E-2</v>
      </c>
      <c r="G40" s="13">
        <f t="shared" si="6"/>
        <v>-2.4306011041272077E-6</v>
      </c>
      <c r="H40" s="13">
        <f t="shared" si="7"/>
        <v>-2.3817506971769994E-21</v>
      </c>
      <c r="I40" s="13">
        <f t="shared" si="8"/>
        <v>4.7619047619047616E-2</v>
      </c>
      <c r="J40" s="13">
        <f t="shared" si="9"/>
        <v>2.4306011041272119E-6</v>
      </c>
      <c r="K40" s="13">
        <f t="shared" si="10"/>
        <v>2.3817506971770032E-21</v>
      </c>
      <c r="L40" s="13">
        <f t="shared" si="11"/>
        <v>932.92712094424508</v>
      </c>
      <c r="M40" s="13">
        <f t="shared" si="12"/>
        <v>-932.92712094424678</v>
      </c>
      <c r="N40" s="13">
        <f t="shared" si="13"/>
        <v>9.1417708029149152E-13</v>
      </c>
      <c r="O40" s="13">
        <f t="shared" si="14"/>
        <v>-9.1417708029149334E-13</v>
      </c>
      <c r="P40" s="13">
        <f t="shared" si="15"/>
        <v>5.3548017907440676E-16</v>
      </c>
      <c r="Q40" s="13">
        <f t="shared" si="16"/>
        <v>-5.3548017907440765E-16</v>
      </c>
      <c r="R40" s="13">
        <f t="shared" si="17"/>
        <v>5.2471805746706533E-31</v>
      </c>
      <c r="S40" s="13">
        <f t="shared" si="18"/>
        <v>-5.2471805746706629E-31</v>
      </c>
      <c r="T40" s="13">
        <f t="shared" si="19"/>
        <v>1.0785199057057739E-4</v>
      </c>
      <c r="U40" s="13">
        <f t="shared" si="20"/>
        <v>1.0567852277901454E-19</v>
      </c>
      <c r="V40" s="13">
        <f t="shared" si="21"/>
        <v>1.0785199057057739E-4</v>
      </c>
      <c r="W40" s="13">
        <f t="shared" si="22"/>
        <v>1.087315893699006E-19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3.1882241126382245E-5</v>
      </c>
      <c r="E41" s="13">
        <f t="shared" si="4"/>
        <v>31365.423655004906</v>
      </c>
      <c r="F41" s="13">
        <f t="shared" si="5"/>
        <v>-4.5454545454545456E-2</v>
      </c>
      <c r="G41" s="13">
        <f t="shared" si="6"/>
        <v>1.4491927784719203E-6</v>
      </c>
      <c r="H41" s="13">
        <f t="shared" si="7"/>
        <v>-1.4203181860093319E-20</v>
      </c>
      <c r="I41" s="13">
        <f t="shared" si="8"/>
        <v>4.5454545454545456E-2</v>
      </c>
      <c r="J41" s="13">
        <f t="shared" si="9"/>
        <v>-1.4491927784719228E-6</v>
      </c>
      <c r="K41" s="13">
        <f t="shared" si="10"/>
        <v>1.4203181860093343E-20</v>
      </c>
      <c r="L41" s="13">
        <f t="shared" si="11"/>
        <v>-1425.7010737783005</v>
      </c>
      <c r="M41" s="13">
        <f t="shared" si="12"/>
        <v>1425.701073778303</v>
      </c>
      <c r="N41" s="13">
        <f t="shared" si="13"/>
        <v>1.397294544232776E-11</v>
      </c>
      <c r="O41" s="13">
        <f t="shared" si="14"/>
        <v>-1.3972945442327785E-11</v>
      </c>
      <c r="P41" s="13">
        <f t="shared" si="15"/>
        <v>-1.1074944173757826E-16</v>
      </c>
      <c r="Q41" s="13">
        <f t="shared" si="16"/>
        <v>1.1074944173757847E-16</v>
      </c>
      <c r="R41" s="13">
        <f t="shared" si="17"/>
        <v>1.0854280295001566E-30</v>
      </c>
      <c r="S41" s="13">
        <f t="shared" si="18"/>
        <v>-1.0854280295001587E-30</v>
      </c>
      <c r="T41" s="13">
        <f t="shared" si="19"/>
        <v>-6.7360467503135304E-5</v>
      </c>
      <c r="U41" s="13">
        <f t="shared" si="20"/>
        <v>6.6020599987625497E-19</v>
      </c>
      <c r="V41" s="13">
        <f t="shared" si="21"/>
        <v>-6.7360467503135304E-5</v>
      </c>
      <c r="W41" s="13">
        <f t="shared" si="22"/>
        <v>6.582991644827468E-19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1.991428409788723E-5</v>
      </c>
      <c r="E42" s="13">
        <f t="shared" si="4"/>
        <v>50215.212110290879</v>
      </c>
      <c r="F42" s="13">
        <f t="shared" si="5"/>
        <v>-4.3478260869565216E-2</v>
      </c>
      <c r="G42" s="13">
        <f t="shared" si="6"/>
        <v>-8.6583843903857529E-7</v>
      </c>
      <c r="H42" s="13">
        <f t="shared" si="7"/>
        <v>5.5158715053174041E-21</v>
      </c>
      <c r="I42" s="13">
        <f t="shared" si="8"/>
        <v>4.3478260869565216E-2</v>
      </c>
      <c r="J42" s="13">
        <f t="shared" si="9"/>
        <v>8.6583843903857677E-7</v>
      </c>
      <c r="K42" s="13">
        <f t="shared" si="10"/>
        <v>-5.5158715053174139E-21</v>
      </c>
      <c r="L42" s="13">
        <f t="shared" si="11"/>
        <v>2183.2700908859351</v>
      </c>
      <c r="M42" s="13">
        <f t="shared" si="12"/>
        <v>-2183.2700908859392</v>
      </c>
      <c r="N42" s="13">
        <f t="shared" si="13"/>
        <v>-1.3908642466949818E-11</v>
      </c>
      <c r="O42" s="13">
        <f t="shared" si="14"/>
        <v>1.3908642466949844E-11</v>
      </c>
      <c r="P42" s="13">
        <f t="shared" si="15"/>
        <v>2.2952918888322224E-17</v>
      </c>
      <c r="Q42" s="13">
        <f t="shared" si="16"/>
        <v>-2.2952918888322264E-17</v>
      </c>
      <c r="R42" s="13">
        <f t="shared" si="17"/>
        <v>-1.4622283505978371E-31</v>
      </c>
      <c r="S42" s="13">
        <f t="shared" si="18"/>
        <v>1.4622283505978397E-31</v>
      </c>
      <c r="T42" s="13">
        <f t="shared" si="19"/>
        <v>4.2077028614665213E-5</v>
      </c>
      <c r="U42" s="13">
        <f t="shared" si="20"/>
        <v>-2.6804833547878732E-19</v>
      </c>
      <c r="V42" s="13">
        <f t="shared" si="21"/>
        <v>4.2077028614665213E-5</v>
      </c>
      <c r="W42" s="13">
        <f t="shared" si="22"/>
        <v>-2.6685722190148968E-19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1.2438859287191049E-5</v>
      </c>
      <c r="E43" s="13">
        <f t="shared" si="4"/>
        <v>80393.223921244353</v>
      </c>
      <c r="F43" s="13">
        <f t="shared" si="5"/>
        <v>-4.1666666666666664E-2</v>
      </c>
      <c r="G43" s="13">
        <f t="shared" si="6"/>
        <v>5.1828580363296034E-7</v>
      </c>
      <c r="H43" s="13">
        <f t="shared" si="7"/>
        <v>-1.5239449236527853E-21</v>
      </c>
      <c r="I43" s="13">
        <f t="shared" si="8"/>
        <v>4.1666666666666664E-2</v>
      </c>
      <c r="J43" s="13">
        <f t="shared" si="9"/>
        <v>-5.1828580363296129E-7</v>
      </c>
      <c r="K43" s="13">
        <f t="shared" si="10"/>
        <v>1.5239449236527882E-21</v>
      </c>
      <c r="L43" s="13">
        <f t="shared" si="11"/>
        <v>-3349.7176628668894</v>
      </c>
      <c r="M43" s="13">
        <f t="shared" si="12"/>
        <v>3349.7176628668954</v>
      </c>
      <c r="N43" s="13">
        <f t="shared" si="13"/>
        <v>9.8493634056995631E-12</v>
      </c>
      <c r="O43" s="13">
        <f t="shared" si="14"/>
        <v>-9.8493634056995793E-12</v>
      </c>
      <c r="P43" s="13">
        <f t="shared" si="15"/>
        <v>-4.7660220529066229E-18</v>
      </c>
      <c r="Q43" s="13">
        <f t="shared" si="16"/>
        <v>4.7660220529066321E-18</v>
      </c>
      <c r="R43" s="13">
        <f t="shared" si="17"/>
        <v>1.4013802930029506E-32</v>
      </c>
      <c r="S43" s="13">
        <f t="shared" si="18"/>
        <v>-1.4013802930029531E-32</v>
      </c>
      <c r="T43" s="13">
        <f t="shared" si="19"/>
        <v>-2.6281247118715568E-5</v>
      </c>
      <c r="U43" s="13">
        <f t="shared" si="20"/>
        <v>7.7277248691339978E-20</v>
      </c>
      <c r="V43" s="13">
        <f t="shared" si="21"/>
        <v>-2.6281247118715568E-5</v>
      </c>
      <c r="W43" s="13">
        <f t="shared" si="22"/>
        <v>7.6533280989673279E-20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7.7695597595172563E-6</v>
      </c>
      <c r="E44" s="13">
        <f t="shared" si="4"/>
        <v>128707.42113477646</v>
      </c>
      <c r="F44" s="13">
        <f t="shared" si="5"/>
        <v>-0.04</v>
      </c>
      <c r="G44" s="13">
        <f t="shared" si="6"/>
        <v>-3.1078239038069024E-7</v>
      </c>
      <c r="H44" s="13">
        <f t="shared" si="7"/>
        <v>-1.5223443596651989E-22</v>
      </c>
      <c r="I44" s="13">
        <f t="shared" si="8"/>
        <v>0.04</v>
      </c>
      <c r="J44" s="13">
        <f t="shared" si="9"/>
        <v>3.1078239038069083E-7</v>
      </c>
      <c r="K44" s="13">
        <f t="shared" si="10"/>
        <v>1.5223443596652017E-22</v>
      </c>
      <c r="L44" s="13">
        <f t="shared" si="11"/>
        <v>5148.2968450802673</v>
      </c>
      <c r="M44" s="13">
        <f t="shared" si="12"/>
        <v>-5148.2968450802764</v>
      </c>
      <c r="N44" s="13">
        <f t="shared" si="13"/>
        <v>2.5218548111395978E-12</v>
      </c>
      <c r="O44" s="13">
        <f t="shared" si="14"/>
        <v>-2.5218548111396023E-12</v>
      </c>
      <c r="P44" s="13">
        <f t="shared" si="15"/>
        <v>9.9135411078682906E-19</v>
      </c>
      <c r="Q44" s="13">
        <f t="shared" si="16"/>
        <v>-9.913541107868306E-19</v>
      </c>
      <c r="R44" s="13">
        <f t="shared" si="17"/>
        <v>4.8560741718299352E-34</v>
      </c>
      <c r="S44" s="13">
        <f t="shared" si="18"/>
        <v>-4.8560741718299429E-34</v>
      </c>
      <c r="T44" s="13">
        <f t="shared" si="19"/>
        <v>1.6416142076028493E-5</v>
      </c>
      <c r="U44" s="13">
        <f t="shared" si="20"/>
        <v>8.0412589781655285E-21</v>
      </c>
      <c r="V44" s="13">
        <f t="shared" si="21"/>
        <v>1.6416142076028493E-5</v>
      </c>
      <c r="W44" s="13">
        <f t="shared" si="22"/>
        <v>8.5059659776229331E-21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4.8530220869104899E-6</v>
      </c>
      <c r="E45" s="13">
        <f t="shared" si="4"/>
        <v>206057.1705818499</v>
      </c>
      <c r="F45" s="13">
        <f t="shared" si="5"/>
        <v>-3.8461538461538464E-2</v>
      </c>
      <c r="G45" s="13">
        <f t="shared" si="6"/>
        <v>1.8665469565040346E-7</v>
      </c>
      <c r="H45" s="13">
        <f t="shared" si="7"/>
        <v>7.3169412975748616E-22</v>
      </c>
      <c r="I45" s="13">
        <f t="shared" si="8"/>
        <v>3.8461538461538464E-2</v>
      </c>
      <c r="J45" s="13">
        <f t="shared" si="9"/>
        <v>-1.8665469565040381E-7</v>
      </c>
      <c r="K45" s="13">
        <f t="shared" si="10"/>
        <v>-7.3169412975748757E-22</v>
      </c>
      <c r="L45" s="13">
        <f t="shared" si="11"/>
        <v>-7925.2757914229433</v>
      </c>
      <c r="M45" s="13">
        <f t="shared" si="12"/>
        <v>7925.2757914229569</v>
      </c>
      <c r="N45" s="13">
        <f t="shared" si="13"/>
        <v>-3.106740900938459E-11</v>
      </c>
      <c r="O45" s="13">
        <f t="shared" si="14"/>
        <v>3.1067409009384641E-11</v>
      </c>
      <c r="P45" s="13">
        <f t="shared" si="15"/>
        <v>-2.0653659062069755E-19</v>
      </c>
      <c r="Q45" s="13">
        <f t="shared" si="16"/>
        <v>2.0653659062069789E-19</v>
      </c>
      <c r="R45" s="13">
        <f t="shared" si="17"/>
        <v>-8.0963198065123424E-34</v>
      </c>
      <c r="S45" s="13">
        <f t="shared" si="18"/>
        <v>8.0963198065123561E-34</v>
      </c>
      <c r="T45" s="13">
        <f t="shared" si="19"/>
        <v>-1.025371398941201E-5</v>
      </c>
      <c r="U45" s="13">
        <f t="shared" si="20"/>
        <v>-4.0195187317122348E-20</v>
      </c>
      <c r="V45" s="13">
        <f t="shared" si="21"/>
        <v>-1.025371398941201E-5</v>
      </c>
      <c r="W45" s="13">
        <f t="shared" si="22"/>
        <v>-4.0485448734162106E-20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3.031294449751988E-6</v>
      </c>
      <c r="E46" s="13">
        <f t="shared" si="4"/>
        <v>329892.06973338313</v>
      </c>
      <c r="F46" s="13">
        <f t="shared" si="5"/>
        <v>-3.7037037037037035E-2</v>
      </c>
      <c r="G46" s="13">
        <f t="shared" si="6"/>
        <v>-1.1227016480562917E-7</v>
      </c>
      <c r="H46" s="13">
        <f t="shared" si="7"/>
        <v>7.702423213748177E-22</v>
      </c>
      <c r="I46" s="13">
        <f t="shared" si="8"/>
        <v>3.7037037037037035E-2</v>
      </c>
      <c r="J46" s="13">
        <f t="shared" si="9"/>
        <v>1.1227016480562939E-7</v>
      </c>
      <c r="K46" s="13">
        <f t="shared" si="10"/>
        <v>-7.7024232137481911E-22</v>
      </c>
      <c r="L46" s="13">
        <f t="shared" si="11"/>
        <v>12218.224804827823</v>
      </c>
      <c r="M46" s="13">
        <f t="shared" si="12"/>
        <v>-12218.224804827843</v>
      </c>
      <c r="N46" s="13">
        <f t="shared" si="13"/>
        <v>-8.3824530346446032E-11</v>
      </c>
      <c r="O46" s="13">
        <f t="shared" si="14"/>
        <v>8.3824530346446174E-11</v>
      </c>
      <c r="P46" s="13">
        <f t="shared" si="15"/>
        <v>4.30931378537202E-20</v>
      </c>
      <c r="Q46" s="13">
        <f t="shared" si="16"/>
        <v>-4.3093137853720278E-20</v>
      </c>
      <c r="R46" s="13">
        <f t="shared" si="17"/>
        <v>-2.9564540671370093E-34</v>
      </c>
      <c r="S46" s="13">
        <f t="shared" si="18"/>
        <v>2.9564540671370148E-34</v>
      </c>
      <c r="T46" s="13">
        <f t="shared" si="19"/>
        <v>6.4047271644872071E-6</v>
      </c>
      <c r="U46" s="13">
        <f t="shared" si="20"/>
        <v>-4.3940225338759089E-20</v>
      </c>
      <c r="V46" s="13">
        <f t="shared" si="21"/>
        <v>6.4047271644872071E-6</v>
      </c>
      <c r="W46" s="13">
        <f t="shared" si="22"/>
        <v>-4.3758920771025218E-20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1.8934070104236651E-6</v>
      </c>
      <c r="E47" s="13">
        <f t="shared" si="4"/>
        <v>528148.4617384203</v>
      </c>
      <c r="F47" s="13">
        <f t="shared" si="5"/>
        <v>-3.5714285714285712E-2</v>
      </c>
      <c r="G47" s="13">
        <f t="shared" si="6"/>
        <v>6.7621678943702334E-8</v>
      </c>
      <c r="H47" s="13">
        <f t="shared" si="7"/>
        <v>-2.3197046733337032E-22</v>
      </c>
      <c r="I47" s="13">
        <f t="shared" si="8"/>
        <v>3.5714285714285712E-2</v>
      </c>
      <c r="J47" s="13">
        <f t="shared" si="9"/>
        <v>-6.7621678943702453E-8</v>
      </c>
      <c r="K47" s="13">
        <f t="shared" si="10"/>
        <v>2.3197046733337069E-22</v>
      </c>
      <c r="L47" s="13">
        <f t="shared" si="11"/>
        <v>-18862.445062018789</v>
      </c>
      <c r="M47" s="13">
        <f t="shared" si="12"/>
        <v>18862.445062018822</v>
      </c>
      <c r="N47" s="13">
        <f t="shared" si="13"/>
        <v>6.4706027185886925E-11</v>
      </c>
      <c r="O47" s="13">
        <f t="shared" si="14"/>
        <v>-6.4706027185887054E-11</v>
      </c>
      <c r="P47" s="13">
        <f t="shared" si="15"/>
        <v>-9.0035832106271014E-21</v>
      </c>
      <c r="Q47" s="13">
        <f t="shared" si="16"/>
        <v>9.0035832106271164E-21</v>
      </c>
      <c r="R47" s="13">
        <f t="shared" si="17"/>
        <v>3.0886032965594754E-35</v>
      </c>
      <c r="S47" s="13">
        <f t="shared" si="18"/>
        <v>-3.0886032965594813E-35</v>
      </c>
      <c r="T47" s="13">
        <f t="shared" si="19"/>
        <v>-4.0004999201995794E-6</v>
      </c>
      <c r="U47" s="13">
        <f t="shared" si="20"/>
        <v>1.3723404578099692E-20</v>
      </c>
      <c r="V47" s="13">
        <f t="shared" si="21"/>
        <v>-4.0004999201995794E-6</v>
      </c>
      <c r="W47" s="13">
        <f t="shared" si="22"/>
        <v>1.3610158706710689E-20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1.1826598064120083E-6</v>
      </c>
      <c r="E48" s="13">
        <f t="shared" si="4"/>
        <v>845551.69168539892</v>
      </c>
      <c r="F48" s="13">
        <f t="shared" si="5"/>
        <v>-3.4482758620689655E-2</v>
      </c>
      <c r="G48" s="13">
        <f t="shared" si="6"/>
        <v>-4.0781372634896834E-8</v>
      </c>
      <c r="H48" s="13">
        <f t="shared" si="7"/>
        <v>8.8430505615392095E-27</v>
      </c>
      <c r="I48" s="13">
        <f t="shared" si="8"/>
        <v>3.4482758620689655E-2</v>
      </c>
      <c r="J48" s="13">
        <f t="shared" si="9"/>
        <v>4.0781372634896906E-8</v>
      </c>
      <c r="K48" s="13">
        <f t="shared" si="10"/>
        <v>-8.8430505615392252E-27</v>
      </c>
      <c r="L48" s="13">
        <f t="shared" si="11"/>
        <v>29156.954885662573</v>
      </c>
      <c r="M48" s="13">
        <f t="shared" si="12"/>
        <v>-29156.954885662628</v>
      </c>
      <c r="N48" s="13">
        <f t="shared" si="13"/>
        <v>-6.3224067660194409E-15</v>
      </c>
      <c r="O48" s="13">
        <f t="shared" si="14"/>
        <v>6.3224067660194527E-15</v>
      </c>
      <c r="P48" s="13">
        <f t="shared" si="15"/>
        <v>1.8835491063763297E-21</v>
      </c>
      <c r="Q48" s="13">
        <f t="shared" si="16"/>
        <v>-1.8835491063763327E-21</v>
      </c>
      <c r="R48" s="13">
        <f t="shared" si="17"/>
        <v>-4.0842960662326943E-40</v>
      </c>
      <c r="S48" s="13">
        <f t="shared" si="18"/>
        <v>4.0842960662327008E-40</v>
      </c>
      <c r="T48" s="13">
        <f t="shared" si="19"/>
        <v>2.4988000499695738E-6</v>
      </c>
      <c r="U48" s="13">
        <f t="shared" si="20"/>
        <v>-5.4184022658359363E-25</v>
      </c>
      <c r="V48" s="13">
        <f t="shared" si="21"/>
        <v>2.4988000499695738E-6</v>
      </c>
      <c r="W48" s="13">
        <f t="shared" si="22"/>
        <v>7.0194016473939194E-23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7.3871291803737541E-7</v>
      </c>
      <c r="E49" s="13">
        <f t="shared" si="4"/>
        <v>1353705.8518711389</v>
      </c>
      <c r="F49" s="13">
        <f t="shared" si="5"/>
        <v>-3.3333333333333333E-2</v>
      </c>
      <c r="G49" s="13">
        <f t="shared" si="6"/>
        <v>2.4623763934579179E-8</v>
      </c>
      <c r="H49" s="13">
        <f t="shared" si="7"/>
        <v>-2.6546566492332061E-22</v>
      </c>
      <c r="I49" s="13">
        <f t="shared" si="8"/>
        <v>3.3333333333333333E-2</v>
      </c>
      <c r="J49" s="13">
        <f t="shared" si="9"/>
        <v>-2.4623763934579225E-8</v>
      </c>
      <c r="K49" s="13">
        <f t="shared" si="10"/>
        <v>2.6546566492332113E-22</v>
      </c>
      <c r="L49" s="13">
        <f t="shared" si="11"/>
        <v>-45123.528395679925</v>
      </c>
      <c r="M49" s="13">
        <f t="shared" si="12"/>
        <v>45123.528395680005</v>
      </c>
      <c r="N49" s="13">
        <f t="shared" si="13"/>
        <v>4.8647101641612726E-10</v>
      </c>
      <c r="O49" s="13">
        <f t="shared" si="14"/>
        <v>-4.8647101641612809E-10</v>
      </c>
      <c r="P49" s="13">
        <f t="shared" si="15"/>
        <v>-3.9450746147967435E-22</v>
      </c>
      <c r="Q49" s="13">
        <f t="shared" si="16"/>
        <v>3.9450746147967501E-22</v>
      </c>
      <c r="R49" s="13">
        <f t="shared" si="17"/>
        <v>4.2531347302206361E-36</v>
      </c>
      <c r="S49" s="13">
        <f t="shared" si="18"/>
        <v>-4.2531347302206428E-36</v>
      </c>
      <c r="T49" s="13">
        <f t="shared" si="19"/>
        <v>-1.5607972873732397E-6</v>
      </c>
      <c r="U49" s="13">
        <f t="shared" si="20"/>
        <v>1.6826769695619742E-20</v>
      </c>
      <c r="V49" s="13">
        <f t="shared" si="21"/>
        <v>-1.5607972873732397E-6</v>
      </c>
      <c r="W49" s="13">
        <f t="shared" si="22"/>
        <v>1.6782586755388273E-20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4.614148314812919E-7</v>
      </c>
      <c r="E50" s="13">
        <f t="shared" si="4"/>
        <v>2167247.196605437</v>
      </c>
      <c r="F50" s="13">
        <f t="shared" si="5"/>
        <v>-3.2258064516129031E-2</v>
      </c>
      <c r="G50" s="13">
        <f t="shared" si="6"/>
        <v>-1.488434940262232E-8</v>
      </c>
      <c r="H50" s="13">
        <f t="shared" si="7"/>
        <v>1.0940999850886499E-22</v>
      </c>
      <c r="I50" s="13">
        <f t="shared" si="8"/>
        <v>3.2258064516129031E-2</v>
      </c>
      <c r="J50" s="13">
        <f t="shared" si="9"/>
        <v>1.4884349402622345E-8</v>
      </c>
      <c r="K50" s="13">
        <f t="shared" si="10"/>
        <v>-1.0940999850886518E-22</v>
      </c>
      <c r="L50" s="13">
        <f t="shared" si="11"/>
        <v>69911.199890482952</v>
      </c>
      <c r="M50" s="13">
        <f t="shared" si="12"/>
        <v>-69911.199890483083</v>
      </c>
      <c r="N50" s="13">
        <f t="shared" si="13"/>
        <v>-5.1389443158483686E-10</v>
      </c>
      <c r="O50" s="13">
        <f t="shared" si="14"/>
        <v>5.1389443158483779E-10</v>
      </c>
      <c r="P50" s="13">
        <f t="shared" si="15"/>
        <v>8.2721102430513437E-23</v>
      </c>
      <c r="Q50" s="13">
        <f t="shared" si="16"/>
        <v>-8.272110243051359E-23</v>
      </c>
      <c r="R50" s="13">
        <f t="shared" si="17"/>
        <v>-6.0805584770669438E-37</v>
      </c>
      <c r="S50" s="13">
        <f t="shared" si="18"/>
        <v>6.0805584770669538E-37</v>
      </c>
      <c r="T50" s="13">
        <f t="shared" si="19"/>
        <v>9.7490633822876951E-7</v>
      </c>
      <c r="U50" s="13">
        <f t="shared" si="20"/>
        <v>-7.1662151717429469E-21</v>
      </c>
      <c r="V50" s="13">
        <f t="shared" si="21"/>
        <v>9.7490633822876951E-7</v>
      </c>
      <c r="W50" s="13">
        <f t="shared" si="22"/>
        <v>-7.1386175914410648E-21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2.8820891243726306E-7</v>
      </c>
      <c r="E51" s="13">
        <f t="shared" si="4"/>
        <v>3469705.3312592432</v>
      </c>
      <c r="F51" s="13">
        <f t="shared" si="5"/>
        <v>-3.125E-2</v>
      </c>
      <c r="G51" s="13">
        <f t="shared" si="6"/>
        <v>9.0065285136644706E-9</v>
      </c>
      <c r="H51" s="13">
        <f t="shared" si="7"/>
        <v>-3.530987037634066E-23</v>
      </c>
      <c r="I51" s="13">
        <f t="shared" si="8"/>
        <v>3.125E-2</v>
      </c>
      <c r="J51" s="13">
        <f t="shared" si="9"/>
        <v>-9.0065285136644855E-9</v>
      </c>
      <c r="K51" s="13">
        <f t="shared" si="10"/>
        <v>3.5309870376340719E-23</v>
      </c>
      <c r="L51" s="13">
        <f t="shared" si="11"/>
        <v>-108428.29160184214</v>
      </c>
      <c r="M51" s="13">
        <f t="shared" si="12"/>
        <v>108428.29160184234</v>
      </c>
      <c r="N51" s="13">
        <f t="shared" si="13"/>
        <v>4.2509041255801023E-10</v>
      </c>
      <c r="O51" s="13">
        <f t="shared" si="14"/>
        <v>-4.2509041255801106E-10</v>
      </c>
      <c r="P51" s="13">
        <f t="shared" si="15"/>
        <v>-1.7363191708161104E-23</v>
      </c>
      <c r="Q51" s="13">
        <f t="shared" si="16"/>
        <v>1.7363191708161133E-23</v>
      </c>
      <c r="R51" s="13">
        <f t="shared" si="17"/>
        <v>6.8071959979314367E-38</v>
      </c>
      <c r="S51" s="13">
        <f t="shared" si="18"/>
        <v>-6.8071959979314493E-38</v>
      </c>
      <c r="T51" s="13">
        <f t="shared" si="19"/>
        <v>-6.0894548767893296E-7</v>
      </c>
      <c r="U51" s="13">
        <f t="shared" si="20"/>
        <v>2.387356298757465E-21</v>
      </c>
      <c r="V51" s="13">
        <f t="shared" si="21"/>
        <v>-6.0894548767893296E-7</v>
      </c>
      <c r="W51" s="13">
        <f t="shared" si="22"/>
        <v>2.3701183125666884E-21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1.8002103864239961E-7</v>
      </c>
      <c r="E52" s="13">
        <f t="shared" ref="E52:E69" si="26">EXP($A52*Leiter_u1)</f>
        <v>5554906.2906277115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-5.4551829891636249E-9</v>
      </c>
      <c r="H52" s="13">
        <f t="shared" ref="H52:H69" si="29">Strom_1/$A52*SIN($A52*Leiter_v1)/EXP($A52*Leiter_u1)</f>
        <v>2.6745465084166725E-24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5.455182989163634E-9</v>
      </c>
      <c r="K52" s="13">
        <f t="shared" ref="K52:K69" si="32">Strom_2/$A52*SIN($A52*Leiter_v2)/EXP(-$A52*Leiter_u2)</f>
        <v>-2.674546508416677E-24</v>
      </c>
      <c r="L52" s="13">
        <f t="shared" ref="L52:L69" si="33">F52+G52+I52+J52*EXP(-2*$A52*Leiter_u2)</f>
        <v>168330.49365537945</v>
      </c>
      <c r="M52" s="13">
        <f t="shared" ref="M52:M69" si="34">F52+G52*EXP(2*$A52*Leiter_u1)+I52+J52</f>
        <v>-168330.49365537977</v>
      </c>
      <c r="N52" s="13">
        <f t="shared" ref="N52:N69" si="35">H52+K52*EXP(-2*$A52*Leiter_u2)</f>
        <v>-8.2528438543740702E-11</v>
      </c>
      <c r="O52" s="13">
        <f t="shared" ref="O52:O69" si="36">H52*EXP(2*$A52*Leiter_u1)+K52</f>
        <v>8.2528438543740857E-11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3.6481033219040465E-24</v>
      </c>
      <c r="Q52" s="13">
        <f t="shared" ref="Q52:Q69" si="38">(M52+P52)*((Perm_mü1-1)/(Perm_mü1+1)*EXP(-2*$A52*Körper_u1))</f>
        <v>-3.6481033219040532E-24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-1.7885783155805106E-39</v>
      </c>
      <c r="S52" s="13">
        <f t="shared" ref="S52:S69" si="40">(O52+R52)*((Perm_mü1-1)/(Perm_mü1+1)*EXP(-2*$A52*Körper_u1))</f>
        <v>1.7885783155805138E-39</v>
      </c>
      <c r="T52" s="13">
        <f t="shared" ref="T52:T69" si="41">Strom_1/Metric_h*$A52*((-(I52+J52+P52)*$B52-(K52+R52)*$C52)*$D52+((Q52*$B52+S52*$C52)*$E52))</f>
        <v>3.8035968669676223E-7</v>
      </c>
      <c r="U52" s="13">
        <f t="shared" ref="U52:U69" si="42">Strom_1/Metric_h*$A52*((-(I52+J52+P52)*$C52+(K52+R52)*$B52)*$D52+((-Q52*$C52+S52*$B52)*$E52))</f>
        <v>-1.8648127608286228E-22</v>
      </c>
      <c r="V52" s="13">
        <f t="shared" ref="V52:V69" si="43">KoorK_xu*T52-KoorK_xv*U52</f>
        <v>3.8035968669676223E-7</v>
      </c>
      <c r="W52" s="13">
        <f t="shared" ref="W52:W69" si="44">KoorK_yu*T52+KoorK_yv*U52</f>
        <v>-1.7571408072716925E-22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1.1244473350886669E-7</v>
      </c>
      <c r="E53" s="13">
        <f t="shared" si="26"/>
        <v>8893257.7702373788</v>
      </c>
      <c r="F53" s="13">
        <f t="shared" si="27"/>
        <v>-2.9411764705882353E-2</v>
      </c>
      <c r="G53" s="13">
        <f t="shared" si="28"/>
        <v>3.3071980443784319E-9</v>
      </c>
      <c r="H53" s="13">
        <f t="shared" si="29"/>
        <v>9.7229063094310876E-24</v>
      </c>
      <c r="I53" s="13">
        <f t="shared" si="30"/>
        <v>2.9411764705882353E-2</v>
      </c>
      <c r="J53" s="13">
        <f t="shared" si="31"/>
        <v>-3.3071980443784435E-9</v>
      </c>
      <c r="K53" s="13">
        <f t="shared" si="32"/>
        <v>-9.7229063094311214E-24</v>
      </c>
      <c r="L53" s="13">
        <f t="shared" si="33"/>
        <v>-261566.40500697747</v>
      </c>
      <c r="M53" s="13">
        <f t="shared" si="34"/>
        <v>261566.4050069784</v>
      </c>
      <c r="N53" s="13">
        <f t="shared" si="35"/>
        <v>-7.6898498833489883E-10</v>
      </c>
      <c r="O53" s="13">
        <f t="shared" si="36"/>
        <v>7.6898498833490162E-10</v>
      </c>
      <c r="P53" s="13">
        <f t="shared" si="37"/>
        <v>-7.6719132596525889E-25</v>
      </c>
      <c r="Q53" s="13">
        <f t="shared" si="38"/>
        <v>7.6719132596526156E-25</v>
      </c>
      <c r="R53" s="13">
        <f t="shared" si="39"/>
        <v>-2.2554831261005884E-39</v>
      </c>
      <c r="S53" s="13">
        <f t="shared" si="40"/>
        <v>2.2554831261005965E-39</v>
      </c>
      <c r="T53" s="13">
        <f t="shared" si="41"/>
        <v>-2.3758018048869392E-7</v>
      </c>
      <c r="U53" s="13">
        <f t="shared" si="42"/>
        <v>-6.984674245031312E-22</v>
      </c>
      <c r="V53" s="13">
        <f t="shared" si="43"/>
        <v>-2.3758018048869392E-7</v>
      </c>
      <c r="W53" s="13">
        <f t="shared" si="44"/>
        <v>-7.0519282760296595E-22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7.0235224667246629E-8</v>
      </c>
      <c r="E54" s="13">
        <f t="shared" si="26"/>
        <v>14237870.025157593</v>
      </c>
      <c r="F54" s="13">
        <f t="shared" si="27"/>
        <v>-2.8571428571428571E-2</v>
      </c>
      <c r="G54" s="13">
        <f t="shared" si="28"/>
        <v>-2.0067207047784753E-9</v>
      </c>
      <c r="H54" s="13">
        <f t="shared" si="29"/>
        <v>1.573416179552237E-23</v>
      </c>
      <c r="I54" s="13">
        <f t="shared" si="30"/>
        <v>2.8571428571428571E-2</v>
      </c>
      <c r="J54" s="13">
        <f t="shared" si="31"/>
        <v>2.0067207047784823E-9</v>
      </c>
      <c r="K54" s="13">
        <f t="shared" si="32"/>
        <v>-1.5734161795522426E-23</v>
      </c>
      <c r="L54" s="13">
        <f t="shared" si="33"/>
        <v>406796.28643307067</v>
      </c>
      <c r="M54" s="13">
        <f t="shared" si="34"/>
        <v>-406796.28643307218</v>
      </c>
      <c r="N54" s="13">
        <f t="shared" si="35"/>
        <v>-3.18958117754716E-9</v>
      </c>
      <c r="O54" s="13">
        <f t="shared" si="36"/>
        <v>3.1895811775471712E-9</v>
      </c>
      <c r="P54" s="13">
        <f t="shared" si="37"/>
        <v>1.6147901359150208E-25</v>
      </c>
      <c r="Q54" s="13">
        <f t="shared" si="38"/>
        <v>-1.6147901359150265E-25</v>
      </c>
      <c r="R54" s="13">
        <f t="shared" si="39"/>
        <v>-1.2661138744320302E-39</v>
      </c>
      <c r="S54" s="13">
        <f t="shared" si="40"/>
        <v>1.2661138744320345E-39</v>
      </c>
      <c r="T54" s="13">
        <f t="shared" si="41"/>
        <v>1.4839734982896406E-7</v>
      </c>
      <c r="U54" s="13">
        <f t="shared" si="42"/>
        <v>-1.1635439550744631E-21</v>
      </c>
      <c r="V54" s="13">
        <f t="shared" si="43"/>
        <v>1.4839734982896406E-7</v>
      </c>
      <c r="W54" s="13">
        <f t="shared" si="44"/>
        <v>-1.1593431332950787E-21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4.387032304780768E-8</v>
      </c>
      <c r="E55" s="13">
        <f t="shared" si="26"/>
        <v>22794452.616869271</v>
      </c>
      <c r="F55" s="13">
        <f t="shared" si="27"/>
        <v>-2.7777777777777776E-2</v>
      </c>
      <c r="G55" s="13">
        <f t="shared" si="28"/>
        <v>1.2186200846613243E-9</v>
      </c>
      <c r="H55" s="13">
        <f t="shared" si="29"/>
        <v>-5.3747658498363596E-24</v>
      </c>
      <c r="I55" s="13">
        <f t="shared" si="30"/>
        <v>2.7777777777777776E-2</v>
      </c>
      <c r="J55" s="13">
        <f t="shared" si="31"/>
        <v>-1.2186200846613286E-9</v>
      </c>
      <c r="K55" s="13">
        <f t="shared" si="32"/>
        <v>5.3747658498363794E-24</v>
      </c>
      <c r="L55" s="13">
        <f t="shared" si="33"/>
        <v>-633179.23935747624</v>
      </c>
      <c r="M55" s="13">
        <f t="shared" si="34"/>
        <v>633179.23935747845</v>
      </c>
      <c r="N55" s="13">
        <f t="shared" si="35"/>
        <v>2.7926588404044987E-9</v>
      </c>
      <c r="O55" s="13">
        <f t="shared" si="36"/>
        <v>-2.7926588404045082E-9</v>
      </c>
      <c r="P55" s="13">
        <f t="shared" si="37"/>
        <v>-3.4015993712790794E-26</v>
      </c>
      <c r="Q55" s="13">
        <f t="shared" si="38"/>
        <v>3.4015993712790909E-26</v>
      </c>
      <c r="R55" s="13">
        <f t="shared" si="39"/>
        <v>1.5002871170186513E-40</v>
      </c>
      <c r="S55" s="13">
        <f t="shared" si="40"/>
        <v>-1.5002871170186562E-40</v>
      </c>
      <c r="T55" s="13">
        <f t="shared" si="41"/>
        <v>-9.2691935603868207E-8</v>
      </c>
      <c r="U55" s="13">
        <f t="shared" si="42"/>
        <v>4.0882099227047744E-22</v>
      </c>
      <c r="V55" s="13">
        <f t="shared" si="43"/>
        <v>-9.2691935603868207E-8</v>
      </c>
      <c r="W55" s="13">
        <f t="shared" si="44"/>
        <v>4.061970754531838E-22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2.7402279318350678E-8</v>
      </c>
      <c r="E56" s="13">
        <f t="shared" si="26"/>
        <v>36493314.602859437</v>
      </c>
      <c r="F56" s="13">
        <f t="shared" si="27"/>
        <v>-2.7027027027027029E-2</v>
      </c>
      <c r="G56" s="13">
        <f t="shared" si="28"/>
        <v>-7.4060214373920764E-10</v>
      </c>
      <c r="H56" s="13">
        <f t="shared" si="29"/>
        <v>7.2603865017391942E-25</v>
      </c>
      <c r="I56" s="13">
        <f t="shared" si="30"/>
        <v>2.7027027027027029E-2</v>
      </c>
      <c r="J56" s="13">
        <f t="shared" si="31"/>
        <v>7.4060214373920764E-10</v>
      </c>
      <c r="K56" s="13">
        <f t="shared" si="32"/>
        <v>-7.2603865017391942E-25</v>
      </c>
      <c r="L56" s="13">
        <f t="shared" si="33"/>
        <v>986305.80007728166</v>
      </c>
      <c r="M56" s="13">
        <f t="shared" si="34"/>
        <v>-986305.80007728166</v>
      </c>
      <c r="N56" s="13">
        <f t="shared" si="35"/>
        <v>-9.6691069260390904E-10</v>
      </c>
      <c r="O56" s="13">
        <f t="shared" si="36"/>
        <v>9.6691069260390904E-10</v>
      </c>
      <c r="P56" s="13">
        <f t="shared" si="37"/>
        <v>7.171094909661114E-27</v>
      </c>
      <c r="Q56" s="13">
        <f t="shared" si="38"/>
        <v>-7.171094909661114E-27</v>
      </c>
      <c r="R56" s="13">
        <f t="shared" si="39"/>
        <v>-7.030079662195537E-42</v>
      </c>
      <c r="S56" s="13">
        <f t="shared" si="40"/>
        <v>7.0300796621955358E-42</v>
      </c>
      <c r="T56" s="13">
        <f t="shared" si="41"/>
        <v>5.7897237062780975E-8</v>
      </c>
      <c r="U56" s="13">
        <f t="shared" si="42"/>
        <v>-5.6758721311421804E-23</v>
      </c>
      <c r="V56" s="13">
        <f t="shared" si="43"/>
        <v>5.7897237062780975E-8</v>
      </c>
      <c r="W56" s="13">
        <f t="shared" si="44"/>
        <v>-5.5119770382043151E-23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1.7116010543679607E-8</v>
      </c>
      <c r="E57" s="13">
        <f t="shared" si="26"/>
        <v>58424829.632350743</v>
      </c>
      <c r="F57" s="13">
        <f t="shared" si="27"/>
        <v>-2.6315789473684209E-2</v>
      </c>
      <c r="G57" s="13">
        <f t="shared" si="28"/>
        <v>4.5042133009683174E-10</v>
      </c>
      <c r="H57" s="13">
        <f t="shared" si="29"/>
        <v>-5.2974014284959311E-24</v>
      </c>
      <c r="I57" s="13">
        <f t="shared" si="30"/>
        <v>2.6315789473684209E-2</v>
      </c>
      <c r="J57" s="13">
        <f t="shared" si="31"/>
        <v>-4.5042133009683334E-10</v>
      </c>
      <c r="K57" s="13">
        <f t="shared" si="32"/>
        <v>5.2974014284959502E-24</v>
      </c>
      <c r="L57" s="13">
        <f t="shared" si="33"/>
        <v>-1537495.5166408031</v>
      </c>
      <c r="M57" s="13">
        <f t="shared" si="34"/>
        <v>1537495.5166408087</v>
      </c>
      <c r="N57" s="13">
        <f t="shared" si="35"/>
        <v>1.8082471681365804E-8</v>
      </c>
      <c r="O57" s="13">
        <f t="shared" si="36"/>
        <v>-1.808247168136587E-8</v>
      </c>
      <c r="P57" s="13">
        <f t="shared" si="37"/>
        <v>-1.512882255369724E-27</v>
      </c>
      <c r="Q57" s="13">
        <f t="shared" si="38"/>
        <v>1.5128822553697294E-27</v>
      </c>
      <c r="R57" s="13">
        <f t="shared" si="39"/>
        <v>1.7792995325107702E-41</v>
      </c>
      <c r="S57" s="13">
        <f t="shared" si="40"/>
        <v>-1.7792995325107766E-41</v>
      </c>
      <c r="T57" s="13">
        <f t="shared" si="41"/>
        <v>-3.6163768124644251E-8</v>
      </c>
      <c r="U57" s="13">
        <f t="shared" si="42"/>
        <v>4.2532177638807249E-22</v>
      </c>
      <c r="V57" s="13">
        <f t="shared" si="43"/>
        <v>-3.6163768124644251E-8</v>
      </c>
      <c r="W57" s="13">
        <f t="shared" si="44"/>
        <v>4.2429805497432955E-22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1.069100177864271E-8</v>
      </c>
      <c r="E58" s="13">
        <f t="shared" si="26"/>
        <v>93536604.02504921</v>
      </c>
      <c r="F58" s="13">
        <f t="shared" si="27"/>
        <v>-2.564102564102564E-2</v>
      </c>
      <c r="G58" s="13">
        <f t="shared" si="28"/>
        <v>-2.7412825073442846E-10</v>
      </c>
      <c r="H58" s="13">
        <f t="shared" si="29"/>
        <v>2.2837056171827999E-24</v>
      </c>
      <c r="I58" s="13">
        <f t="shared" si="30"/>
        <v>2.564102564102564E-2</v>
      </c>
      <c r="J58" s="13">
        <f t="shared" si="31"/>
        <v>2.7412825073442944E-10</v>
      </c>
      <c r="K58" s="13">
        <f t="shared" si="32"/>
        <v>-2.283705617182808E-24</v>
      </c>
      <c r="L58" s="13">
        <f t="shared" si="33"/>
        <v>2398374.4621807402</v>
      </c>
      <c r="M58" s="13">
        <f t="shared" si="34"/>
        <v>-2398374.4621807486</v>
      </c>
      <c r="N58" s="13">
        <f t="shared" si="35"/>
        <v>-1.9980360348544115E-8</v>
      </c>
      <c r="O58" s="13">
        <f t="shared" si="36"/>
        <v>1.9980360348544184E-8</v>
      </c>
      <c r="P58" s="13">
        <f t="shared" si="37"/>
        <v>3.1939318838564583E-28</v>
      </c>
      <c r="Q58" s="13">
        <f t="shared" si="38"/>
        <v>-3.1939318838564686E-28</v>
      </c>
      <c r="R58" s="13">
        <f t="shared" si="39"/>
        <v>-2.6607984272035353E-42</v>
      </c>
      <c r="S58" s="13">
        <f t="shared" si="40"/>
        <v>2.6607984272035442E-42</v>
      </c>
      <c r="T58" s="13">
        <f t="shared" si="41"/>
        <v>2.258861194466305E-8</v>
      </c>
      <c r="U58" s="13">
        <f t="shared" si="42"/>
        <v>-1.8818104039645257E-22</v>
      </c>
      <c r="V58" s="13">
        <f t="shared" si="43"/>
        <v>2.258861194466305E-8</v>
      </c>
      <c r="W58" s="13">
        <f t="shared" si="44"/>
        <v>-1.8754160355251588E-22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6.6778130767831523E-9</v>
      </c>
      <c r="E59" s="13">
        <f t="shared" si="26"/>
        <v>149749624.39076263</v>
      </c>
      <c r="F59" s="13">
        <f t="shared" si="27"/>
        <v>-2.5000000000000001E-2</v>
      </c>
      <c r="G59" s="13">
        <f t="shared" si="28"/>
        <v>1.6694532691957881E-10</v>
      </c>
      <c r="H59" s="13">
        <f t="shared" si="29"/>
        <v>-8.1813123731894573E-25</v>
      </c>
      <c r="I59" s="13">
        <f t="shared" si="30"/>
        <v>2.5000000000000001E-2</v>
      </c>
      <c r="J59" s="13">
        <f t="shared" si="31"/>
        <v>-1.6694532691957943E-10</v>
      </c>
      <c r="K59" s="13">
        <f t="shared" si="32"/>
        <v>8.1813123731894867E-25</v>
      </c>
      <c r="L59" s="13">
        <f t="shared" si="33"/>
        <v>-3743740.6097690528</v>
      </c>
      <c r="M59" s="13">
        <f t="shared" si="34"/>
        <v>3743740.6097690654</v>
      </c>
      <c r="N59" s="13">
        <f t="shared" si="35"/>
        <v>1.8346552094548837E-8</v>
      </c>
      <c r="O59" s="13">
        <f t="shared" si="36"/>
        <v>-1.8346552094548903E-8</v>
      </c>
      <c r="P59" s="13">
        <f t="shared" si="37"/>
        <v>-6.7473275985960692E-29</v>
      </c>
      <c r="Q59" s="13">
        <f t="shared" si="38"/>
        <v>6.7473275985960905E-29</v>
      </c>
      <c r="R59" s="13">
        <f t="shared" si="39"/>
        <v>3.3065911928729051E-43</v>
      </c>
      <c r="S59" s="13">
        <f t="shared" si="40"/>
        <v>-3.3065911928729163E-43</v>
      </c>
      <c r="T59" s="13">
        <f t="shared" si="41"/>
        <v>-1.410929758577563E-8</v>
      </c>
      <c r="U59" s="13">
        <f t="shared" si="42"/>
        <v>6.9143937014150856E-23</v>
      </c>
      <c r="V59" s="13">
        <f t="shared" si="43"/>
        <v>-1.410929758577563E-8</v>
      </c>
      <c r="W59" s="13">
        <f t="shared" si="44"/>
        <v>6.8744532006861608E-23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4.1710953203224946E-9</v>
      </c>
      <c r="E60" s="13">
        <f t="shared" si="26"/>
        <v>239745180.3912943</v>
      </c>
      <c r="F60" s="13">
        <f t="shared" si="27"/>
        <v>-2.4390243902439025E-2</v>
      </c>
      <c r="G60" s="13">
        <f t="shared" si="28"/>
        <v>-1.0173403220298769E-10</v>
      </c>
      <c r="H60" s="13">
        <f t="shared" si="29"/>
        <v>1.5953167621182231E-24</v>
      </c>
      <c r="I60" s="13">
        <f t="shared" si="30"/>
        <v>2.4390243902439025E-2</v>
      </c>
      <c r="J60" s="13">
        <f t="shared" si="31"/>
        <v>1.0173403220298769E-10</v>
      </c>
      <c r="K60" s="13">
        <f t="shared" si="32"/>
        <v>-1.5953167621182231E-24</v>
      </c>
      <c r="L60" s="13">
        <f t="shared" si="33"/>
        <v>5847443.4241779102</v>
      </c>
      <c r="M60" s="13">
        <f t="shared" si="34"/>
        <v>-5847443.4241779102</v>
      </c>
      <c r="N60" s="13">
        <f t="shared" si="35"/>
        <v>-9.1695220450084965E-8</v>
      </c>
      <c r="O60" s="13">
        <f t="shared" si="36"/>
        <v>9.1695220450084965E-8</v>
      </c>
      <c r="P60" s="13">
        <f t="shared" si="37"/>
        <v>1.4262953373079455E-29</v>
      </c>
      <c r="Q60" s="13">
        <f t="shared" si="38"/>
        <v>-1.4262953373079455E-29</v>
      </c>
      <c r="R60" s="13">
        <f t="shared" si="39"/>
        <v>-2.2366093332449352E-43</v>
      </c>
      <c r="S60" s="13">
        <f t="shared" si="40"/>
        <v>2.2366093332449348E-43</v>
      </c>
      <c r="T60" s="13">
        <f t="shared" si="41"/>
        <v>8.8129489550533559E-9</v>
      </c>
      <c r="U60" s="13">
        <f t="shared" si="42"/>
        <v>-1.3819805258991943E-22</v>
      </c>
      <c r="V60" s="13">
        <f t="shared" si="43"/>
        <v>8.8129489550533559E-9</v>
      </c>
      <c r="W60" s="13">
        <f t="shared" si="44"/>
        <v>-1.3794857624850457E-22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2.6053493817765209E-9</v>
      </c>
      <c r="E61" s="13">
        <f t="shared" si="26"/>
        <v>383825680.73005462</v>
      </c>
      <c r="F61" s="13">
        <f t="shared" si="27"/>
        <v>-2.3809523809523808E-2</v>
      </c>
      <c r="G61" s="13">
        <f t="shared" si="28"/>
        <v>6.2032128137536204E-11</v>
      </c>
      <c r="H61" s="13">
        <f t="shared" si="29"/>
        <v>1.2157080336059737E-25</v>
      </c>
      <c r="I61" s="13">
        <f t="shared" si="30"/>
        <v>2.3809523809523808E-2</v>
      </c>
      <c r="J61" s="13">
        <f t="shared" si="31"/>
        <v>-6.2032128137536424E-11</v>
      </c>
      <c r="K61" s="13">
        <f t="shared" si="32"/>
        <v>-1.2157080336059781E-25</v>
      </c>
      <c r="L61" s="13">
        <f t="shared" si="33"/>
        <v>-9138706.6840488855</v>
      </c>
      <c r="M61" s="13">
        <f t="shared" si="34"/>
        <v>9138706.6840489171</v>
      </c>
      <c r="N61" s="13">
        <f t="shared" si="35"/>
        <v>-1.7910072515864693E-8</v>
      </c>
      <c r="O61" s="13">
        <f t="shared" si="36"/>
        <v>1.7910072515864753E-8</v>
      </c>
      <c r="P61" s="13">
        <f t="shared" si="37"/>
        <v>-3.0167933352650581E-30</v>
      </c>
      <c r="Q61" s="13">
        <f t="shared" si="38"/>
        <v>3.0167933352650679E-30</v>
      </c>
      <c r="R61" s="13">
        <f t="shared" si="39"/>
        <v>-5.9123231840105603E-45</v>
      </c>
      <c r="S61" s="13">
        <f t="shared" si="40"/>
        <v>5.9123231840105789E-45</v>
      </c>
      <c r="T61" s="13">
        <f t="shared" si="41"/>
        <v>-5.5047437643088983E-9</v>
      </c>
      <c r="U61" s="13">
        <f t="shared" si="42"/>
        <v>-1.0788218034266611E-23</v>
      </c>
      <c r="V61" s="13">
        <f t="shared" si="43"/>
        <v>-5.5047437643088983E-9</v>
      </c>
      <c r="W61" s="13">
        <f t="shared" si="44"/>
        <v>-1.0944045934978391E-23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1.6273532201605229E-9</v>
      </c>
      <c r="E62" s="13">
        <f t="shared" si="26"/>
        <v>614494743.74184084</v>
      </c>
      <c r="F62" s="13">
        <f t="shared" si="27"/>
        <v>-2.3255813953488372E-2</v>
      </c>
      <c r="G62" s="13">
        <f t="shared" si="28"/>
        <v>-3.7845423724663322E-11</v>
      </c>
      <c r="H62" s="13">
        <f t="shared" si="29"/>
        <v>3.3382888287363558E-25</v>
      </c>
      <c r="I62" s="13">
        <f t="shared" si="30"/>
        <v>2.3255813953488372E-2</v>
      </c>
      <c r="J62" s="13">
        <f t="shared" si="31"/>
        <v>3.7845423724663452E-11</v>
      </c>
      <c r="K62" s="13">
        <f t="shared" si="32"/>
        <v>-3.3382888287363673E-25</v>
      </c>
      <c r="L62" s="13">
        <f t="shared" si="33"/>
        <v>14290575.435856711</v>
      </c>
      <c r="M62" s="13">
        <f t="shared" si="34"/>
        <v>-14290575.435856763</v>
      </c>
      <c r="N62" s="13">
        <f t="shared" si="35"/>
        <v>-1.2605505141337677E-7</v>
      </c>
      <c r="O62" s="13">
        <f t="shared" si="36"/>
        <v>1.2605505141337722E-7</v>
      </c>
      <c r="P62" s="13">
        <f t="shared" si="37"/>
        <v>6.3845152100186604E-31</v>
      </c>
      <c r="Q62" s="13">
        <f t="shared" si="38"/>
        <v>-6.3845152100186841E-31</v>
      </c>
      <c r="R62" s="13">
        <f t="shared" si="39"/>
        <v>-5.6316863982191425E-45</v>
      </c>
      <c r="S62" s="13">
        <f t="shared" si="40"/>
        <v>5.6316863982191624E-45</v>
      </c>
      <c r="T62" s="13">
        <f t="shared" si="41"/>
        <v>3.4383728308545028E-9</v>
      </c>
      <c r="U62" s="13">
        <f t="shared" si="42"/>
        <v>-3.0329377932142817E-23</v>
      </c>
      <c r="V62" s="13">
        <f t="shared" si="43"/>
        <v>3.4383728308545028E-9</v>
      </c>
      <c r="W62" s="13">
        <f t="shared" si="44"/>
        <v>-3.0232044715005553E-23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1.0164772992407795E-9</v>
      </c>
      <c r="E63" s="13">
        <f t="shared" si="26"/>
        <v>983789801.05794132</v>
      </c>
      <c r="F63" s="13">
        <f t="shared" si="27"/>
        <v>-2.2727272727272728E-2</v>
      </c>
      <c r="G63" s="13">
        <f t="shared" si="28"/>
        <v>2.310175680092681E-11</v>
      </c>
      <c r="H63" s="13">
        <f t="shared" si="29"/>
        <v>-4.5282926882535349E-25</v>
      </c>
      <c r="I63" s="13">
        <f t="shared" si="30"/>
        <v>2.2727272727272728E-2</v>
      </c>
      <c r="J63" s="13">
        <f t="shared" si="31"/>
        <v>-2.3101756800926891E-11</v>
      </c>
      <c r="K63" s="13">
        <f t="shared" si="32"/>
        <v>4.5282926882535506E-25</v>
      </c>
      <c r="L63" s="13">
        <f t="shared" si="33"/>
        <v>-22358859.114953134</v>
      </c>
      <c r="M63" s="13">
        <f t="shared" si="34"/>
        <v>22358859.114953216</v>
      </c>
      <c r="N63" s="13">
        <f t="shared" si="35"/>
        <v>4.3826735395236811E-7</v>
      </c>
      <c r="O63" s="13">
        <f t="shared" si="36"/>
        <v>-4.382673539523697E-7</v>
      </c>
      <c r="P63" s="13">
        <f t="shared" si="37"/>
        <v>-1.3519020798729816E-31</v>
      </c>
      <c r="Q63" s="13">
        <f t="shared" si="38"/>
        <v>1.3519020798729864E-31</v>
      </c>
      <c r="R63" s="13">
        <f t="shared" si="39"/>
        <v>2.6499319321368537E-45</v>
      </c>
      <c r="S63" s="13">
        <f t="shared" si="40"/>
        <v>-2.6499319321368633E-45</v>
      </c>
      <c r="T63" s="13">
        <f t="shared" si="41"/>
        <v>-2.1476762858210302E-9</v>
      </c>
      <c r="U63" s="13">
        <f t="shared" si="42"/>
        <v>4.2097693762278103E-23</v>
      </c>
      <c r="V63" s="13">
        <f t="shared" si="43"/>
        <v>-2.1476762858210302E-9</v>
      </c>
      <c r="W63" s="13">
        <f t="shared" si="44"/>
        <v>4.2036897492486608E-23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6.3491200746812142E-10</v>
      </c>
      <c r="E64" s="13">
        <f t="shared" si="26"/>
        <v>1575021401.7652037</v>
      </c>
      <c r="F64" s="13">
        <f t="shared" si="27"/>
        <v>-2.2222222222222223E-2</v>
      </c>
      <c r="G64" s="13">
        <f t="shared" si="28"/>
        <v>-1.4109155721513809E-11</v>
      </c>
      <c r="H64" s="13">
        <f t="shared" si="29"/>
        <v>2.7660355967101453E-26</v>
      </c>
      <c r="I64" s="13">
        <f t="shared" si="30"/>
        <v>2.2222222222222223E-2</v>
      </c>
      <c r="J64" s="13">
        <f t="shared" si="31"/>
        <v>1.4109155721513809E-11</v>
      </c>
      <c r="K64" s="13">
        <f t="shared" si="32"/>
        <v>-2.7660355967101453E-26</v>
      </c>
      <c r="L64" s="13">
        <f t="shared" si="33"/>
        <v>35000475.5947823</v>
      </c>
      <c r="M64" s="13">
        <f t="shared" si="34"/>
        <v>-35000475.5947823</v>
      </c>
      <c r="N64" s="13">
        <f t="shared" si="35"/>
        <v>-6.8616835271958611E-8</v>
      </c>
      <c r="O64" s="13">
        <f t="shared" si="36"/>
        <v>6.8616835271958611E-8</v>
      </c>
      <c r="P64" s="13">
        <f t="shared" si="37"/>
        <v>2.8640917748856442E-32</v>
      </c>
      <c r="Q64" s="13">
        <f t="shared" si="38"/>
        <v>-2.8640917748856442E-32</v>
      </c>
      <c r="R64" s="13">
        <f t="shared" si="39"/>
        <v>-5.614921231253121E-47</v>
      </c>
      <c r="S64" s="13">
        <f t="shared" si="40"/>
        <v>5.61492123125312E-47</v>
      </c>
      <c r="T64" s="13">
        <f t="shared" si="41"/>
        <v>1.3414814726357487E-9</v>
      </c>
      <c r="U64" s="13">
        <f t="shared" si="42"/>
        <v>-2.6299132113283888E-24</v>
      </c>
      <c r="V64" s="13">
        <f t="shared" si="43"/>
        <v>1.3414814726357487E-9</v>
      </c>
      <c r="W64" s="13">
        <f t="shared" si="44"/>
        <v>-2.5919386478110223E-24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3.9657871113136427E-10</v>
      </c>
      <c r="E65" s="13">
        <f t="shared" si="26"/>
        <v>2521567527.2815042</v>
      </c>
      <c r="F65" s="13">
        <f t="shared" si="27"/>
        <v>-2.1739130434782608E-2</v>
      </c>
      <c r="G65" s="13">
        <f t="shared" si="28"/>
        <v>8.6212763289427007E-12</v>
      </c>
      <c r="H65" s="13">
        <f t="shared" si="29"/>
        <v>-1.0984463220433167E-25</v>
      </c>
      <c r="I65" s="13">
        <f t="shared" si="30"/>
        <v>2.1739130434782608E-2</v>
      </c>
      <c r="J65" s="13">
        <f t="shared" si="31"/>
        <v>-8.6212763289427314E-12</v>
      </c>
      <c r="K65" s="13">
        <f t="shared" si="32"/>
        <v>1.0984463220433208E-25</v>
      </c>
      <c r="L65" s="13">
        <f t="shared" si="33"/>
        <v>-54816685.375684671</v>
      </c>
      <c r="M65" s="13">
        <f t="shared" si="34"/>
        <v>54816685.375684865</v>
      </c>
      <c r="N65" s="13">
        <f t="shared" si="35"/>
        <v>6.9842543192106393E-7</v>
      </c>
      <c r="O65" s="13">
        <f t="shared" si="36"/>
        <v>-6.9842543192106626E-7</v>
      </c>
      <c r="P65" s="13">
        <f t="shared" si="37"/>
        <v>-6.0707611102056887E-33</v>
      </c>
      <c r="Q65" s="13">
        <f t="shared" si="38"/>
        <v>6.0707611102057099E-33</v>
      </c>
      <c r="R65" s="13">
        <f t="shared" si="39"/>
        <v>7.7348236607639785E-47</v>
      </c>
      <c r="S65" s="13">
        <f t="shared" si="40"/>
        <v>-7.7348236607640047E-47</v>
      </c>
      <c r="T65" s="13">
        <f t="shared" si="41"/>
        <v>-8.3791609957825466E-10</v>
      </c>
      <c r="U65" s="13">
        <f t="shared" si="42"/>
        <v>1.0675981409380716E-23</v>
      </c>
      <c r="V65" s="13">
        <f t="shared" si="43"/>
        <v>-8.3791609957825466E-10</v>
      </c>
      <c r="W65" s="13">
        <f t="shared" si="44"/>
        <v>1.0652261739154381E-23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2.4771097769876517E-10</v>
      </c>
      <c r="E66" s="13">
        <f t="shared" si="26"/>
        <v>4036962791.4354033</v>
      </c>
      <c r="F66" s="13">
        <f t="shared" si="27"/>
        <v>-2.1276595744680851E-2</v>
      </c>
      <c r="G66" s="13">
        <f t="shared" si="28"/>
        <v>-5.2704463340162799E-12</v>
      </c>
      <c r="H66" s="13">
        <f t="shared" si="29"/>
        <v>-2.5824888193576199E-26</v>
      </c>
      <c r="I66" s="13">
        <f t="shared" si="30"/>
        <v>2.1276595744680851E-2</v>
      </c>
      <c r="J66" s="13">
        <f t="shared" si="31"/>
        <v>5.2704463340162985E-12</v>
      </c>
      <c r="K66" s="13">
        <f t="shared" si="32"/>
        <v>2.5824888193576291E-26</v>
      </c>
      <c r="L66" s="13">
        <f t="shared" si="33"/>
        <v>85892825.349689111</v>
      </c>
      <c r="M66" s="13">
        <f t="shared" si="34"/>
        <v>-85892825.349689424</v>
      </c>
      <c r="N66" s="13">
        <f t="shared" si="35"/>
        <v>4.2086997394692327E-7</v>
      </c>
      <c r="O66" s="13">
        <f t="shared" si="36"/>
        <v>-4.2086997394692475E-7</v>
      </c>
      <c r="P66" s="13">
        <f t="shared" si="37"/>
        <v>1.2873737464006294E-33</v>
      </c>
      <c r="Q66" s="13">
        <f t="shared" si="38"/>
        <v>-1.2873737464006339E-33</v>
      </c>
      <c r="R66" s="13">
        <f t="shared" si="39"/>
        <v>6.3080583611230227E-48</v>
      </c>
      <c r="S66" s="13">
        <f t="shared" si="40"/>
        <v>-6.3080583611230434E-48</v>
      </c>
      <c r="T66" s="13">
        <f t="shared" si="41"/>
        <v>5.233791188594959E-10</v>
      </c>
      <c r="U66" s="13">
        <f t="shared" si="42"/>
        <v>2.564528005304174E-24</v>
      </c>
      <c r="V66" s="13">
        <f t="shared" si="43"/>
        <v>5.233791188594959E-10</v>
      </c>
      <c r="W66" s="13">
        <f t="shared" si="44"/>
        <v>2.5793437847228362E-24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1.5472522036653903E-10</v>
      </c>
      <c r="E67" s="13">
        <f t="shared" si="26"/>
        <v>6463070452.4513359</v>
      </c>
      <c r="F67" s="13">
        <f t="shared" si="27"/>
        <v>-2.0833333333333332E-2</v>
      </c>
      <c r="G67" s="13">
        <f t="shared" si="28"/>
        <v>3.2234420909695629E-12</v>
      </c>
      <c r="H67" s="13">
        <f t="shared" si="29"/>
        <v>-1.8956136466746104E-26</v>
      </c>
      <c r="I67" s="13">
        <f t="shared" si="30"/>
        <v>2.0833333333333332E-2</v>
      </c>
      <c r="J67" s="13">
        <f t="shared" si="31"/>
        <v>-3.2234420909695742E-12</v>
      </c>
      <c r="K67" s="13">
        <f t="shared" si="32"/>
        <v>1.895613646674617E-26</v>
      </c>
      <c r="L67" s="13">
        <f t="shared" si="33"/>
        <v>-134647301.09273568</v>
      </c>
      <c r="M67" s="13">
        <f t="shared" si="34"/>
        <v>134647301.09273615</v>
      </c>
      <c r="N67" s="13">
        <f t="shared" si="35"/>
        <v>7.9182207787862815E-7</v>
      </c>
      <c r="O67" s="13">
        <f t="shared" si="36"/>
        <v>-7.91822077878631E-7</v>
      </c>
      <c r="P67" s="13">
        <f t="shared" si="37"/>
        <v>-2.73125846282422E-34</v>
      </c>
      <c r="Q67" s="13">
        <f t="shared" si="38"/>
        <v>2.7312584628242294E-34</v>
      </c>
      <c r="R67" s="13">
        <f t="shared" si="39"/>
        <v>1.6061746011288892E-48</v>
      </c>
      <c r="S67" s="13">
        <f t="shared" si="40"/>
        <v>-1.6061746011288947E-48</v>
      </c>
      <c r="T67" s="13">
        <f t="shared" si="41"/>
        <v>-3.2691304285490584E-10</v>
      </c>
      <c r="U67" s="13">
        <f t="shared" si="42"/>
        <v>1.9224816451456934E-24</v>
      </c>
      <c r="V67" s="13">
        <f t="shared" si="43"/>
        <v>-3.2691304285490584E-10</v>
      </c>
      <c r="W67" s="13">
        <f t="shared" si="44"/>
        <v>1.9132274136383754E-24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9.6644460572057243E-11</v>
      </c>
      <c r="E68" s="13">
        <f t="shared" si="26"/>
        <v>10347204527.613964</v>
      </c>
      <c r="F68" s="13">
        <f t="shared" si="27"/>
        <v>-2.0408163265306121E-2</v>
      </c>
      <c r="G68" s="13">
        <f t="shared" si="28"/>
        <v>-1.9723359300419846E-12</v>
      </c>
      <c r="H68" s="13">
        <f t="shared" si="29"/>
        <v>3.28618156680829E-26</v>
      </c>
      <c r="I68" s="13">
        <f t="shared" si="30"/>
        <v>2.0408163265306121E-2</v>
      </c>
      <c r="J68" s="13">
        <f t="shared" si="31"/>
        <v>1.9723359300419846E-12</v>
      </c>
      <c r="K68" s="13">
        <f t="shared" si="32"/>
        <v>-3.28618156680829E-26</v>
      </c>
      <c r="L68" s="13">
        <f t="shared" si="33"/>
        <v>211167439.33906049</v>
      </c>
      <c r="M68" s="13">
        <f t="shared" si="34"/>
        <v>-211167439.33906049</v>
      </c>
      <c r="N68" s="13">
        <f t="shared" si="35"/>
        <v>-3.5183385147344386E-6</v>
      </c>
      <c r="O68" s="13">
        <f t="shared" si="36"/>
        <v>3.5183385147344386E-6</v>
      </c>
      <c r="P68" s="13">
        <f t="shared" si="37"/>
        <v>5.7970826002199566E-35</v>
      </c>
      <c r="Q68" s="13">
        <f t="shared" si="38"/>
        <v>-5.7970826002199545E-35</v>
      </c>
      <c r="R68" s="13">
        <f t="shared" si="39"/>
        <v>-9.6587329226935356E-49</v>
      </c>
      <c r="S68" s="13">
        <f t="shared" si="40"/>
        <v>9.6587329226935341E-49</v>
      </c>
      <c r="T68" s="13">
        <f t="shared" si="41"/>
        <v>2.041964109910784E-10</v>
      </c>
      <c r="U68" s="13">
        <f t="shared" si="42"/>
        <v>-3.4021916425157471E-24</v>
      </c>
      <c r="V68" s="13">
        <f t="shared" si="43"/>
        <v>2.041964109910784E-10</v>
      </c>
      <c r="W68" s="13">
        <f t="shared" si="44"/>
        <v>-3.3964112648233415E-24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6.0366058856709842E-11</v>
      </c>
      <c r="E69" s="13">
        <f t="shared" si="26"/>
        <v>16565600255.164703</v>
      </c>
      <c r="F69" s="13">
        <f t="shared" si="27"/>
        <v>-0.02</v>
      </c>
      <c r="G69" s="13">
        <f t="shared" si="28"/>
        <v>1.2073211771341969E-12</v>
      </c>
      <c r="H69" s="13">
        <f t="shared" si="29"/>
        <v>1.1827945476982794E-27</v>
      </c>
      <c r="I69" s="13">
        <f t="shared" si="30"/>
        <v>0.02</v>
      </c>
      <c r="J69" s="13">
        <f t="shared" si="31"/>
        <v>-1.2073211771342011E-12</v>
      </c>
      <c r="K69" s="13">
        <f t="shared" si="32"/>
        <v>-1.1827945476982835E-27</v>
      </c>
      <c r="L69" s="13">
        <f t="shared" si="33"/>
        <v>-331312005.10329288</v>
      </c>
      <c r="M69" s="13">
        <f t="shared" si="34"/>
        <v>331312005.10329407</v>
      </c>
      <c r="N69" s="13">
        <f t="shared" si="35"/>
        <v>-3.2458142923769948E-7</v>
      </c>
      <c r="O69" s="13">
        <f t="shared" si="36"/>
        <v>3.2458142923770064E-7</v>
      </c>
      <c r="P69" s="13">
        <f t="shared" si="37"/>
        <v>-1.2309405975608691E-35</v>
      </c>
      <c r="Q69" s="13">
        <f t="shared" si="38"/>
        <v>1.2309405975608731E-35</v>
      </c>
      <c r="R69" s="13">
        <f t="shared" si="39"/>
        <v>-1.2059341415607632E-50</v>
      </c>
      <c r="S69" s="13">
        <f t="shared" si="40"/>
        <v>1.2059341415607672E-50</v>
      </c>
      <c r="T69" s="13">
        <f t="shared" si="41"/>
        <v>-1.2754515353815414E-10</v>
      </c>
      <c r="U69" s="13">
        <f t="shared" si="42"/>
        <v>-1.2495408434522347E-25</v>
      </c>
      <c r="V69" s="13">
        <f t="shared" si="43"/>
        <v>-1.2754515353815414E-10</v>
      </c>
      <c r="W69" s="13">
        <f t="shared" si="44"/>
        <v>-1.2856462361331372E-25</v>
      </c>
      <c r="X69" s="53"/>
    </row>
  </sheetData>
  <conditionalFormatting sqref="B11">
    <cfRule type="cellIs" dxfId="101" priority="4" operator="equal">
      <formula>"---"</formula>
    </cfRule>
    <cfRule type="expression" dxfId="100" priority="5">
      <formula>IF(Leiterort_x1&lt;$C$6,TRUE,FALSE)</formula>
    </cfRule>
    <cfRule type="expression" dxfId="99" priority="6">
      <formula>IF(Leiterort_x1&gt;$C$6,TRUE,FALSE)</formula>
    </cfRule>
  </conditionalFormatting>
  <conditionalFormatting sqref="F11">
    <cfRule type="cellIs" dxfId="98" priority="1" operator="equal">
      <formula>"---"</formula>
    </cfRule>
    <cfRule type="expression" dxfId="97" priority="2">
      <formula>IF(Leiterort_x1&lt;$C$6,TRUE,FALSE)</formula>
    </cfRule>
    <cfRule type="expression" dxfId="96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0.27725999999999995</v>
      </c>
      <c r="C8" s="25">
        <f>'Kraft-Leiter'!G12</f>
        <v>0.6</v>
      </c>
      <c r="E8" s="4" t="s">
        <v>70</v>
      </c>
      <c r="F8" s="6">
        <f>-Leiterort_x1</f>
        <v>-0.27725999999999995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0.56944145820734038</v>
      </c>
      <c r="C10" s="1"/>
      <c r="E10" s="4" t="s">
        <v>9</v>
      </c>
      <c r="F10" s="12">
        <f>ATANH(2*KoorK_a*Leiterort_x2/(Leiterort_x2*Leiterort_x2+Leiterort_y2*Leiterort_y2+KoorK_a*KoorK_a))</f>
        <v>-0.56944145820734038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0.4615468055244476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-3.3969515904908398E-17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3.3969515904908398E-17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3.1837294066322825</v>
      </c>
      <c r="U16" s="20">
        <f t="shared" ref="U16:W16" si="0">SUM(U20:U69)</f>
        <v>-7.2309505202123816E-17</v>
      </c>
      <c r="V16" s="21">
        <f t="shared" si="0"/>
        <v>3.1837294066322825</v>
      </c>
      <c r="W16" s="20">
        <f t="shared" si="0"/>
        <v>3.5840241513396083E-17</v>
      </c>
      <c r="X16" s="20">
        <f>SQRT(V16*V16+W16*W16)</f>
        <v>3.1837294066322825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0.56584139652147303</v>
      </c>
      <c r="E20" s="13">
        <f t="shared" ref="E20:E51" si="4">EXP($A20*Leiter_u1)</f>
        <v>1.7672796761557745</v>
      </c>
      <c r="F20" s="13">
        <f t="shared" ref="F20:F51" si="5">-Strom_1/$A20</f>
        <v>-1</v>
      </c>
      <c r="G20" s="13">
        <f t="shared" ref="G20:G51" si="6">Strom_1/$A20*COS($A20*Leiter_v1)/EXP($A20*Leiter_u1)</f>
        <v>-0.56584139652147303</v>
      </c>
      <c r="H20" s="13">
        <f t="shared" ref="H20:H51" si="7">Strom_1/$A20*SIN($A20*Leiter_v1)/EXP($A20*Leiter_u1)</f>
        <v>6.9323971267161839E-17</v>
      </c>
      <c r="I20" s="13">
        <f t="shared" ref="I20:I51" si="8">-Strom_2/$A20</f>
        <v>1</v>
      </c>
      <c r="J20" s="13">
        <f t="shared" ref="J20:J51" si="9">Strom_2/$A20*COS($A20*Leiter_v2)/EXP(-$A20*Leiter_u2)</f>
        <v>0.56584139652147303</v>
      </c>
      <c r="K20" s="13">
        <f t="shared" ref="K20:K51" si="10">Strom_2/$A20*SIN($A20*Leiter_v2)/EXP(-$A20*Leiter_u2)</f>
        <v>-6.9323971267161839E-17</v>
      </c>
      <c r="L20" s="13">
        <f t="shared" ref="L20:L51" si="11">F20+G20+I20+J20*EXP(-2*$A20*Leiter_u2)</f>
        <v>1.2014382796343015</v>
      </c>
      <c r="M20" s="13">
        <f t="shared" ref="M20:M51" si="12">F20+G20*EXP(2*$A20*Leiter_u1)+I20+J20</f>
        <v>-1.2014382796343013</v>
      </c>
      <c r="N20" s="13">
        <f t="shared" ref="N20:N51" si="13">H20+K20*EXP(-2*$A20*Leiter_u2)</f>
        <v>-1.4719402519620351E-16</v>
      </c>
      <c r="O20" s="13">
        <f t="shared" ref="O20:O51" si="14">H20*EXP(2*$A20*Leiter_u1)+K20</f>
        <v>1.4719402519620351E-16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0.14296444878368372</v>
      </c>
      <c r="Q20" s="13">
        <f t="shared" ref="Q20:Q51" si="16">(M20+P20)*((Perm_mü1-1)/(Perm_mü1+1)*EXP(-2*$A20*Körper_u1))</f>
        <v>-0.14296444878368372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-1.7515267353419269E-17</v>
      </c>
      <c r="S20" s="13">
        <f t="shared" ref="S20:S51" si="18">(O20+R20)*((Perm_mü1-1)/(Perm_mü1+1)*EXP(-2*$A20*Körper_u1))</f>
        <v>1.7515267353419269E-17</v>
      </c>
      <c r="T20" s="13">
        <f t="shared" ref="T20:T51" si="19">Strom_1/Metric_h*$A20*((-(I20+J20+P20)*$B20-(K20+R20)*$C20)*$D20+((Q20*$B20+S20*$C20)*$E20))</f>
        <v>2.6423566061820445</v>
      </c>
      <c r="U20" s="13">
        <f t="shared" ref="U20:U51" si="20">Strom_1/Metric_h*$A20*((-(I20+J20+P20)*$C20+(K20+R20)*$B20)*$D20+((-Q20*$C20+S20*$B20)*$E20))</f>
        <v>-1.5019922234840351E-16</v>
      </c>
      <c r="V20" s="13">
        <f t="shared" ref="V20:V51" si="21">KoorK_xu*T20-KoorK_xv*U20</f>
        <v>2.6423566061820445</v>
      </c>
      <c r="W20" s="13">
        <f t="shared" ref="W20:W51" si="22">KoorK_yu*T20+KoorK_yv*U20</f>
        <v>-6.0439647588262779E-17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0.32017648601737086</v>
      </c>
      <c r="E21" s="13">
        <f t="shared" si="4"/>
        <v>3.1232774537532593</v>
      </c>
      <c r="F21" s="13">
        <f t="shared" si="5"/>
        <v>-0.5</v>
      </c>
      <c r="G21" s="13">
        <f t="shared" si="6"/>
        <v>0.1600882430086854</v>
      </c>
      <c r="H21" s="13">
        <f t="shared" si="7"/>
        <v>-3.9226372714225328E-17</v>
      </c>
      <c r="I21" s="13">
        <f t="shared" si="8"/>
        <v>0.5</v>
      </c>
      <c r="J21" s="13">
        <f t="shared" si="9"/>
        <v>-0.1600882430086854</v>
      </c>
      <c r="K21" s="13">
        <f t="shared" si="10"/>
        <v>3.9226372714225328E-17</v>
      </c>
      <c r="L21" s="13">
        <f t="shared" si="11"/>
        <v>-1.4015504838679442</v>
      </c>
      <c r="M21" s="13">
        <f t="shared" si="12"/>
        <v>1.4015504838679442</v>
      </c>
      <c r="N21" s="13">
        <f t="shared" si="13"/>
        <v>3.4342148195744814E-16</v>
      </c>
      <c r="O21" s="13">
        <f t="shared" si="14"/>
        <v>-3.4342148195744814E-16</v>
      </c>
      <c r="P21" s="13">
        <f t="shared" si="15"/>
        <v>-2.5159791833914164E-2</v>
      </c>
      <c r="Q21" s="13">
        <f t="shared" si="16"/>
        <v>2.5159791833914157E-2</v>
      </c>
      <c r="R21" s="13">
        <f t="shared" si="17"/>
        <v>6.1648960182284908E-18</v>
      </c>
      <c r="S21" s="13">
        <f t="shared" si="18"/>
        <v>-6.16489601822849E-18</v>
      </c>
      <c r="T21" s="13">
        <f t="shared" si="19"/>
        <v>-9.6177320824261767E-2</v>
      </c>
      <c r="U21" s="13">
        <f t="shared" si="20"/>
        <v>1.6997787546011975E-16</v>
      </c>
      <c r="V21" s="13">
        <f t="shared" si="21"/>
        <v>-9.6177320824261767E-2</v>
      </c>
      <c r="W21" s="13">
        <f t="shared" si="22"/>
        <v>1.6671077843068852E-16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0.18116910998140698</v>
      </c>
      <c r="E22" s="13">
        <f t="shared" si="4"/>
        <v>5.5197047670136916</v>
      </c>
      <c r="F22" s="13">
        <f t="shared" si="5"/>
        <v>-0.33333333333333331</v>
      </c>
      <c r="G22" s="13">
        <f t="shared" si="6"/>
        <v>-6.0389703327135662E-2</v>
      </c>
      <c r="H22" s="13">
        <f t="shared" si="7"/>
        <v>2.2195905517089063E-17</v>
      </c>
      <c r="I22" s="13">
        <f t="shared" si="8"/>
        <v>0.33333333333333331</v>
      </c>
      <c r="J22" s="13">
        <f t="shared" si="9"/>
        <v>6.0389703327135662E-2</v>
      </c>
      <c r="K22" s="13">
        <f t="shared" si="10"/>
        <v>-2.2195905517089063E-17</v>
      </c>
      <c r="L22" s="13">
        <f t="shared" si="11"/>
        <v>1.7795118856774284</v>
      </c>
      <c r="M22" s="13">
        <f t="shared" si="12"/>
        <v>-1.7795118856774286</v>
      </c>
      <c r="N22" s="13">
        <f t="shared" si="13"/>
        <v>-6.5404987116876791E-16</v>
      </c>
      <c r="O22" s="13">
        <f t="shared" si="14"/>
        <v>6.5404987116876791E-16</v>
      </c>
      <c r="P22" s="13">
        <f t="shared" si="15"/>
        <v>4.3914760799469129E-3</v>
      </c>
      <c r="Q22" s="13">
        <f t="shared" si="16"/>
        <v>-4.3914760799469137E-3</v>
      </c>
      <c r="R22" s="13">
        <f t="shared" si="17"/>
        <v>-1.6140630402345373E-18</v>
      </c>
      <c r="S22" s="13">
        <f t="shared" si="18"/>
        <v>1.6140630402345373E-18</v>
      </c>
      <c r="T22" s="13">
        <f t="shared" si="19"/>
        <v>0.62636574823916447</v>
      </c>
      <c r="U22" s="13">
        <f t="shared" si="20"/>
        <v>-1.4427077764216073E-16</v>
      </c>
      <c r="V22" s="13">
        <f t="shared" si="21"/>
        <v>0.62636574823916447</v>
      </c>
      <c r="W22" s="13">
        <f t="shared" si="22"/>
        <v>-1.2299343639506058E-16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0.10251298219843166</v>
      </c>
      <c r="E23" s="13">
        <f t="shared" si="4"/>
        <v>9.7548620531234427</v>
      </c>
      <c r="F23" s="13">
        <f t="shared" si="5"/>
        <v>-0.25</v>
      </c>
      <c r="G23" s="13">
        <f t="shared" si="6"/>
        <v>2.5628245549607916E-2</v>
      </c>
      <c r="H23" s="13">
        <f t="shared" si="7"/>
        <v>-1.2559362174848341E-17</v>
      </c>
      <c r="I23" s="13">
        <f t="shared" si="8"/>
        <v>0.25</v>
      </c>
      <c r="J23" s="13">
        <f t="shared" si="9"/>
        <v>-2.5628245549607916E-2</v>
      </c>
      <c r="K23" s="13">
        <f t="shared" si="10"/>
        <v>1.2559362174848341E-17</v>
      </c>
      <c r="L23" s="13">
        <f t="shared" si="11"/>
        <v>-2.4130872677312527</v>
      </c>
      <c r="M23" s="13">
        <f t="shared" si="12"/>
        <v>2.4130872677312527</v>
      </c>
      <c r="N23" s="13">
        <f t="shared" si="13"/>
        <v>1.1825560550482429E-15</v>
      </c>
      <c r="O23" s="13">
        <f t="shared" si="14"/>
        <v>-1.1825560550482429E-15</v>
      </c>
      <c r="P23" s="13">
        <f t="shared" si="15"/>
        <v>-8.0765844335471595E-4</v>
      </c>
      <c r="Q23" s="13">
        <f t="shared" si="16"/>
        <v>8.0765844335471595E-4</v>
      </c>
      <c r="R23" s="13">
        <f t="shared" si="17"/>
        <v>3.9580059758797253E-19</v>
      </c>
      <c r="S23" s="13">
        <f t="shared" si="18"/>
        <v>-3.9580059758797253E-19</v>
      </c>
      <c r="T23" s="13">
        <f t="shared" si="19"/>
        <v>-0.13034106455247121</v>
      </c>
      <c r="U23" s="13">
        <f t="shared" si="20"/>
        <v>1.0884583773103885E-16</v>
      </c>
      <c r="V23" s="13">
        <f t="shared" si="21"/>
        <v>-0.13034106455247121</v>
      </c>
      <c r="W23" s="13">
        <f t="shared" si="22"/>
        <v>1.0441821486566099E-16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5.8006089008741477E-2</v>
      </c>
      <c r="E24" s="13">
        <f t="shared" si="4"/>
        <v>17.239569450188249</v>
      </c>
      <c r="F24" s="13">
        <f t="shared" si="5"/>
        <v>-0.2</v>
      </c>
      <c r="G24" s="13">
        <f t="shared" si="6"/>
        <v>-1.1601217801748297E-2</v>
      </c>
      <c r="H24" s="13">
        <f t="shared" si="7"/>
        <v>7.1066070324351517E-18</v>
      </c>
      <c r="I24" s="13">
        <f t="shared" si="8"/>
        <v>0.2</v>
      </c>
      <c r="J24" s="13">
        <f t="shared" si="9"/>
        <v>1.1601217801748297E-2</v>
      </c>
      <c r="K24" s="13">
        <f t="shared" si="10"/>
        <v>-7.1066070324351517E-18</v>
      </c>
      <c r="L24" s="13">
        <f t="shared" si="11"/>
        <v>3.4363126722359021</v>
      </c>
      <c r="M24" s="13">
        <f t="shared" si="12"/>
        <v>-3.4363126722359021</v>
      </c>
      <c r="N24" s="13">
        <f t="shared" si="13"/>
        <v>-2.1049965804863634E-15</v>
      </c>
      <c r="O24" s="13">
        <f t="shared" si="14"/>
        <v>2.1049965804863634E-15</v>
      </c>
      <c r="P24" s="13">
        <f t="shared" si="15"/>
        <v>1.557006675613201E-4</v>
      </c>
      <c r="Q24" s="13">
        <f t="shared" si="16"/>
        <v>-1.5570066756132004E-4</v>
      </c>
      <c r="R24" s="13">
        <f t="shared" si="17"/>
        <v>-9.5378216145496006E-20</v>
      </c>
      <c r="S24" s="13">
        <f t="shared" si="18"/>
        <v>9.5378216145495982E-20</v>
      </c>
      <c r="T24" s="13">
        <f t="shared" si="19"/>
        <v>0.16214393593087961</v>
      </c>
      <c r="U24" s="13">
        <f t="shared" si="20"/>
        <v>-7.6986851034100832E-17</v>
      </c>
      <c r="V24" s="13">
        <f t="shared" si="21"/>
        <v>0.16214393593087961</v>
      </c>
      <c r="W24" s="13">
        <f t="shared" si="22"/>
        <v>-7.1478900023612363E-17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3.282224641145514E-2</v>
      </c>
      <c r="E25" s="13">
        <f t="shared" si="4"/>
        <v>30.467140714993675</v>
      </c>
      <c r="F25" s="13">
        <f t="shared" si="5"/>
        <v>-0.16666666666666666</v>
      </c>
      <c r="G25" s="13">
        <f t="shared" si="6"/>
        <v>5.47037440190919E-3</v>
      </c>
      <c r="H25" s="13">
        <f t="shared" si="7"/>
        <v>-4.0212124477624265E-18</v>
      </c>
      <c r="I25" s="13">
        <f t="shared" si="8"/>
        <v>0.16666666666666666</v>
      </c>
      <c r="J25" s="13">
        <f t="shared" si="9"/>
        <v>-5.47037440190919E-3</v>
      </c>
      <c r="K25" s="13">
        <f t="shared" si="10"/>
        <v>4.0212124477624265E-18</v>
      </c>
      <c r="L25" s="13">
        <f t="shared" si="11"/>
        <v>-5.0723864114303696</v>
      </c>
      <c r="M25" s="13">
        <f t="shared" si="12"/>
        <v>5.0723864114303696</v>
      </c>
      <c r="N25" s="13">
        <f t="shared" si="13"/>
        <v>3.7286558247980391E-15</v>
      </c>
      <c r="O25" s="13">
        <f t="shared" si="14"/>
        <v>-3.7286558247980391E-15</v>
      </c>
      <c r="P25" s="13">
        <f t="shared" si="15"/>
        <v>-3.11060262516731E-5</v>
      </c>
      <c r="Q25" s="13">
        <f t="shared" si="16"/>
        <v>3.1106026251673093E-5</v>
      </c>
      <c r="R25" s="13">
        <f t="shared" si="17"/>
        <v>2.2865700000350565E-20</v>
      </c>
      <c r="S25" s="13">
        <f t="shared" si="18"/>
        <v>-2.2865700000350565E-20</v>
      </c>
      <c r="T25" s="13">
        <f t="shared" si="19"/>
        <v>-5.6446172628240053E-2</v>
      </c>
      <c r="U25" s="13">
        <f t="shared" si="20"/>
        <v>5.2274816763511464E-17</v>
      </c>
      <c r="V25" s="13">
        <f t="shared" si="21"/>
        <v>-5.6446172628240053E-2</v>
      </c>
      <c r="W25" s="13">
        <f t="shared" si="22"/>
        <v>5.0357367604645258E-17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1.8572185746429683E-2</v>
      </c>
      <c r="E26" s="13">
        <f t="shared" si="4"/>
        <v>53.843958576186431</v>
      </c>
      <c r="F26" s="13">
        <f t="shared" si="5"/>
        <v>-0.14285714285714285</v>
      </c>
      <c r="G26" s="13">
        <f t="shared" si="6"/>
        <v>-2.6531693923470974E-3</v>
      </c>
      <c r="H26" s="13">
        <f t="shared" si="7"/>
        <v>2.2753684671514223E-18</v>
      </c>
      <c r="I26" s="13">
        <f t="shared" si="8"/>
        <v>0.14285714285714285</v>
      </c>
      <c r="J26" s="13">
        <f t="shared" si="9"/>
        <v>2.6531693923470974E-3</v>
      </c>
      <c r="K26" s="13">
        <f t="shared" si="10"/>
        <v>-2.2753684671514223E-18</v>
      </c>
      <c r="L26" s="13">
        <f t="shared" si="11"/>
        <v>7.6893409129200005</v>
      </c>
      <c r="M26" s="13">
        <f t="shared" si="12"/>
        <v>-7.6893409129200005</v>
      </c>
      <c r="N26" s="13">
        <f t="shared" si="13"/>
        <v>-6.5944088971107039E-15</v>
      </c>
      <c r="O26" s="13">
        <f t="shared" si="14"/>
        <v>6.5944088971107039E-15</v>
      </c>
      <c r="P26" s="13">
        <f t="shared" si="15"/>
        <v>6.3817679755782669E-6</v>
      </c>
      <c r="Q26" s="13">
        <f t="shared" si="16"/>
        <v>-6.3817679755782669E-6</v>
      </c>
      <c r="R26" s="13">
        <f t="shared" si="17"/>
        <v>-5.4730292224055185E-21</v>
      </c>
      <c r="S26" s="13">
        <f t="shared" si="18"/>
        <v>5.4730292224055178E-21</v>
      </c>
      <c r="T26" s="13">
        <f t="shared" si="19"/>
        <v>4.6199602709634219E-2</v>
      </c>
      <c r="U26" s="13">
        <f t="shared" si="20"/>
        <v>-3.4509131207097672E-17</v>
      </c>
      <c r="V26" s="13">
        <f t="shared" si="21"/>
        <v>4.6199602709634219E-2</v>
      </c>
      <c r="W26" s="13">
        <f t="shared" si="22"/>
        <v>-3.2939753068052304E-17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1.0508911519215968E-2</v>
      </c>
      <c r="E27" s="13">
        <f t="shared" si="4"/>
        <v>95.157333675467697</v>
      </c>
      <c r="F27" s="13">
        <f t="shared" si="5"/>
        <v>-0.125</v>
      </c>
      <c r="G27" s="13">
        <f t="shared" si="6"/>
        <v>1.313613939901996E-3</v>
      </c>
      <c r="H27" s="13">
        <f t="shared" si="7"/>
        <v>-1.287497671053884E-18</v>
      </c>
      <c r="I27" s="13">
        <f t="shared" si="8"/>
        <v>0.125</v>
      </c>
      <c r="J27" s="13">
        <f t="shared" si="9"/>
        <v>-1.313613939901996E-3</v>
      </c>
      <c r="K27" s="13">
        <f t="shared" si="10"/>
        <v>1.287497671053884E-18</v>
      </c>
      <c r="L27" s="13">
        <f t="shared" si="11"/>
        <v>-11.893353095493561</v>
      </c>
      <c r="M27" s="13">
        <f t="shared" si="12"/>
        <v>11.893353095493561</v>
      </c>
      <c r="N27" s="13">
        <f t="shared" si="13"/>
        <v>1.1656898534901269E-14</v>
      </c>
      <c r="O27" s="13">
        <f t="shared" si="14"/>
        <v>-1.1656898534901269E-14</v>
      </c>
      <c r="P27" s="13">
        <f t="shared" si="15"/>
        <v>-1.3358998654729136E-6</v>
      </c>
      <c r="Q27" s="13">
        <f t="shared" si="16"/>
        <v>1.3358998654729136E-6</v>
      </c>
      <c r="R27" s="13">
        <f t="shared" si="17"/>
        <v>1.3093405248774187E-21</v>
      </c>
      <c r="S27" s="13">
        <f t="shared" si="18"/>
        <v>-1.3093405248774185E-21</v>
      </c>
      <c r="T27" s="13">
        <f t="shared" si="19"/>
        <v>-2.0325991905334316E-2</v>
      </c>
      <c r="U27" s="13">
        <f t="shared" si="20"/>
        <v>2.2316222851390732E-17</v>
      </c>
      <c r="V27" s="13">
        <f t="shared" si="21"/>
        <v>-2.0325991905334316E-2</v>
      </c>
      <c r="W27" s="13">
        <f t="shared" si="22"/>
        <v>2.1625758746079437E-17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5.9463771699537604E-3</v>
      </c>
      <c r="E28" s="13">
        <f t="shared" si="4"/>
        <v>168.16962184182745</v>
      </c>
      <c r="F28" s="13">
        <f t="shared" si="5"/>
        <v>-0.1111111111111111</v>
      </c>
      <c r="G28" s="13">
        <f t="shared" si="6"/>
        <v>-6.6070857443930665E-4</v>
      </c>
      <c r="H28" s="13">
        <f t="shared" si="7"/>
        <v>7.2851948020727423E-19</v>
      </c>
      <c r="I28" s="13">
        <f t="shared" si="8"/>
        <v>0.1111111111111111</v>
      </c>
      <c r="J28" s="13">
        <f t="shared" si="9"/>
        <v>6.6070857443930665E-4</v>
      </c>
      <c r="K28" s="13">
        <f t="shared" si="10"/>
        <v>-7.2851948020727423E-19</v>
      </c>
      <c r="L28" s="13">
        <f t="shared" si="11"/>
        <v>18.684852829406385</v>
      </c>
      <c r="M28" s="13">
        <f t="shared" si="12"/>
        <v>-18.684852829406385</v>
      </c>
      <c r="N28" s="13">
        <f t="shared" si="13"/>
        <v>-2.0602546716727973E-14</v>
      </c>
      <c r="O28" s="13">
        <f t="shared" si="14"/>
        <v>2.0602546716727973E-14</v>
      </c>
      <c r="P28" s="13">
        <f t="shared" si="15"/>
        <v>2.8403816927061419E-7</v>
      </c>
      <c r="Q28" s="13">
        <f t="shared" si="16"/>
        <v>-2.8403816927061419E-7</v>
      </c>
      <c r="R28" s="13">
        <f t="shared" si="17"/>
        <v>-3.1319003179526948E-22</v>
      </c>
      <c r="S28" s="13">
        <f t="shared" si="18"/>
        <v>3.1319003179526948E-22</v>
      </c>
      <c r="T28" s="13">
        <f t="shared" si="19"/>
        <v>1.3891659565777701E-2</v>
      </c>
      <c r="U28" s="13">
        <f t="shared" si="20"/>
        <v>-1.4205873041229768E-17</v>
      </c>
      <c r="V28" s="13">
        <f t="shared" si="21"/>
        <v>1.3891659565777701E-2</v>
      </c>
      <c r="W28" s="13">
        <f t="shared" si="22"/>
        <v>-1.373398009066451E-17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3.3647063620900388E-3</v>
      </c>
      <c r="E29" s="13">
        <f t="shared" si="4"/>
        <v>297.202754827864</v>
      </c>
      <c r="F29" s="13">
        <f t="shared" si="5"/>
        <v>-0.1</v>
      </c>
      <c r="G29" s="13">
        <f t="shared" si="6"/>
        <v>3.3647063620900389E-4</v>
      </c>
      <c r="H29" s="13">
        <f t="shared" si="7"/>
        <v>-4.1222648007358146E-19</v>
      </c>
      <c r="I29" s="13">
        <f t="shared" si="8"/>
        <v>0.1</v>
      </c>
      <c r="J29" s="13">
        <f t="shared" si="9"/>
        <v>-3.3647063620900389E-4</v>
      </c>
      <c r="K29" s="13">
        <f t="shared" si="10"/>
        <v>4.1222648007358146E-19</v>
      </c>
      <c r="L29" s="13">
        <f t="shared" si="11"/>
        <v>-29.719939012150192</v>
      </c>
      <c r="M29" s="13">
        <f t="shared" si="12"/>
        <v>29.719939012150192</v>
      </c>
      <c r="N29" s="13">
        <f t="shared" si="13"/>
        <v>3.6411337360714227E-14</v>
      </c>
      <c r="O29" s="13">
        <f t="shared" si="14"/>
        <v>-3.6411337360714227E-14</v>
      </c>
      <c r="P29" s="13">
        <f t="shared" si="15"/>
        <v>-6.1143786555704329E-8</v>
      </c>
      <c r="Q29" s="13">
        <f t="shared" si="16"/>
        <v>6.1143786555704316E-8</v>
      </c>
      <c r="R29" s="13">
        <f t="shared" si="17"/>
        <v>7.491021562598362E-23</v>
      </c>
      <c r="S29" s="13">
        <f t="shared" si="18"/>
        <v>-7.4910215625983608E-23</v>
      </c>
      <c r="T29" s="13">
        <f t="shared" si="19"/>
        <v>-6.8718101823379459E-3</v>
      </c>
      <c r="U29" s="13">
        <f t="shared" si="20"/>
        <v>8.9314122671735473E-18</v>
      </c>
      <c r="V29" s="13">
        <f t="shared" si="21"/>
        <v>-6.8718101823379459E-3</v>
      </c>
      <c r="W29" s="13">
        <f t="shared" si="22"/>
        <v>8.697980201889107E-18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1.9038901468097116E-3</v>
      </c>
      <c r="E30" s="13">
        <f t="shared" si="4"/>
        <v>525.24038830479185</v>
      </c>
      <c r="F30" s="13">
        <f t="shared" si="5"/>
        <v>-9.0909090909090912E-2</v>
      </c>
      <c r="G30" s="13">
        <f t="shared" si="6"/>
        <v>-1.730809224372465E-4</v>
      </c>
      <c r="H30" s="13">
        <f t="shared" si="7"/>
        <v>8.4816176785018051E-19</v>
      </c>
      <c r="I30" s="13">
        <f t="shared" si="8"/>
        <v>9.0909090909090912E-2</v>
      </c>
      <c r="J30" s="13">
        <f t="shared" si="9"/>
        <v>1.730809224372465E-4</v>
      </c>
      <c r="K30" s="13">
        <f t="shared" si="10"/>
        <v>-8.4816176785018051E-19</v>
      </c>
      <c r="L30" s="13">
        <f t="shared" si="11"/>
        <v>47.748953128604079</v>
      </c>
      <c r="M30" s="13">
        <f t="shared" si="12"/>
        <v>-47.748953128604079</v>
      </c>
      <c r="N30" s="13">
        <f t="shared" si="13"/>
        <v>-2.3398787069231043E-13</v>
      </c>
      <c r="O30" s="13">
        <f t="shared" si="14"/>
        <v>2.3398787069231043E-13</v>
      </c>
      <c r="P30" s="13">
        <f t="shared" si="15"/>
        <v>1.3294917887599819E-8</v>
      </c>
      <c r="Q30" s="13">
        <f t="shared" si="16"/>
        <v>-1.3294917887599819E-8</v>
      </c>
      <c r="R30" s="13">
        <f t="shared" si="17"/>
        <v>-6.5150109556748216E-23</v>
      </c>
      <c r="S30" s="13">
        <f t="shared" si="18"/>
        <v>6.5150109556748216E-23</v>
      </c>
      <c r="T30" s="13">
        <f t="shared" si="19"/>
        <v>4.2993007542326362E-3</v>
      </c>
      <c r="U30" s="13">
        <f t="shared" si="20"/>
        <v>-2.0214156689375679E-17</v>
      </c>
      <c r="V30" s="13">
        <f t="shared" si="21"/>
        <v>4.2993007542326362E-3</v>
      </c>
      <c r="W30" s="13">
        <f t="shared" si="22"/>
        <v>-2.0068111524024788E-17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1.0772998594942799E-3</v>
      </c>
      <c r="E31" s="13">
        <f t="shared" si="4"/>
        <v>928.24666334722531</v>
      </c>
      <c r="F31" s="13">
        <f t="shared" si="5"/>
        <v>-8.3333333333333329E-2</v>
      </c>
      <c r="G31" s="13">
        <f t="shared" si="6"/>
        <v>8.9774988291189985E-5</v>
      </c>
      <c r="H31" s="13">
        <f t="shared" si="7"/>
        <v>-1.3198522583326904E-19</v>
      </c>
      <c r="I31" s="13">
        <f t="shared" si="8"/>
        <v>8.3333333333333329E-2</v>
      </c>
      <c r="J31" s="13">
        <f t="shared" si="9"/>
        <v>-8.9774988291189985E-5</v>
      </c>
      <c r="K31" s="13">
        <f t="shared" si="10"/>
        <v>1.3198522583326904E-19</v>
      </c>
      <c r="L31" s="13">
        <f t="shared" si="11"/>
        <v>-77.353798837280465</v>
      </c>
      <c r="M31" s="13">
        <f t="shared" si="12"/>
        <v>77.353798837280465</v>
      </c>
      <c r="N31" s="13">
        <f t="shared" si="13"/>
        <v>1.1372386455216765E-13</v>
      </c>
      <c r="O31" s="13">
        <f t="shared" si="14"/>
        <v>-1.1372386455216765E-13</v>
      </c>
      <c r="P31" s="13">
        <f t="shared" si="15"/>
        <v>-2.9148810677570995E-9</v>
      </c>
      <c r="Q31" s="13">
        <f t="shared" si="16"/>
        <v>2.9148810677570995E-9</v>
      </c>
      <c r="R31" s="13">
        <f t="shared" si="17"/>
        <v>4.2853944436859995E-24</v>
      </c>
      <c r="S31" s="13">
        <f t="shared" si="18"/>
        <v>-4.2853944436859995E-24</v>
      </c>
      <c r="T31" s="13">
        <f t="shared" si="19"/>
        <v>-2.2612452103017008E-3</v>
      </c>
      <c r="U31" s="13">
        <f t="shared" si="20"/>
        <v>3.431553833851279E-18</v>
      </c>
      <c r="V31" s="13">
        <f t="shared" si="21"/>
        <v>-2.2612452103017008E-3</v>
      </c>
      <c r="W31" s="13">
        <f t="shared" si="22"/>
        <v>3.3547404287150375E-18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6.0958085696863026E-4</v>
      </c>
      <c r="E32" s="13">
        <f t="shared" si="4"/>
        <v>1640.4714625929619</v>
      </c>
      <c r="F32" s="13">
        <f t="shared" si="5"/>
        <v>-7.6923076923076927E-2</v>
      </c>
      <c r="G32" s="13">
        <f t="shared" si="6"/>
        <v>-4.6890835151433103E-5</v>
      </c>
      <c r="H32" s="13">
        <f t="shared" si="7"/>
        <v>-9.1907006947176754E-20</v>
      </c>
      <c r="I32" s="13">
        <f t="shared" si="8"/>
        <v>7.6923076923076927E-2</v>
      </c>
      <c r="J32" s="13">
        <f t="shared" si="9"/>
        <v>4.6890835151433103E-5</v>
      </c>
      <c r="K32" s="13">
        <f t="shared" si="10"/>
        <v>9.1907006947176754E-20</v>
      </c>
      <c r="L32" s="13">
        <f t="shared" si="11"/>
        <v>126.19006561631576</v>
      </c>
      <c r="M32" s="13">
        <f t="shared" si="12"/>
        <v>-126.19006561631576</v>
      </c>
      <c r="N32" s="13">
        <f t="shared" si="13"/>
        <v>2.4733513915477714E-13</v>
      </c>
      <c r="O32" s="13">
        <f t="shared" si="14"/>
        <v>-2.4733513915477714E-13</v>
      </c>
      <c r="P32" s="13">
        <f t="shared" si="15"/>
        <v>6.4354918786425329E-10</v>
      </c>
      <c r="Q32" s="13">
        <f t="shared" si="16"/>
        <v>-6.4354918786425308E-10</v>
      </c>
      <c r="R32" s="13">
        <f t="shared" si="17"/>
        <v>1.2613697215858226E-24</v>
      </c>
      <c r="S32" s="13">
        <f t="shared" si="18"/>
        <v>-1.2613697215858224E-24</v>
      </c>
      <c r="T32" s="13">
        <f t="shared" si="19"/>
        <v>1.3512754425589373E-3</v>
      </c>
      <c r="U32" s="13">
        <f t="shared" si="20"/>
        <v>2.588667229438794E-18</v>
      </c>
      <c r="V32" s="13">
        <f t="shared" si="21"/>
        <v>1.3512754425589373E-3</v>
      </c>
      <c r="W32" s="13">
        <f t="shared" si="22"/>
        <v>2.6345694020767118E-18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3.4492608339988591E-4</v>
      </c>
      <c r="E33" s="13">
        <f t="shared" si="4"/>
        <v>2899.1718751540807</v>
      </c>
      <c r="F33" s="13">
        <f t="shared" si="5"/>
        <v>-7.1428571428571425E-2</v>
      </c>
      <c r="G33" s="13">
        <f t="shared" si="6"/>
        <v>2.4637577385706132E-5</v>
      </c>
      <c r="H33" s="13">
        <f t="shared" si="7"/>
        <v>-4.22585658135052E-20</v>
      </c>
      <c r="I33" s="13">
        <f t="shared" si="8"/>
        <v>7.1428571428571425E-2</v>
      </c>
      <c r="J33" s="13">
        <f t="shared" si="9"/>
        <v>-2.4637577385706132E-5</v>
      </c>
      <c r="K33" s="13">
        <f t="shared" si="10"/>
        <v>4.22585658135052E-20</v>
      </c>
      <c r="L33" s="13">
        <f t="shared" si="11"/>
        <v>-207.08368073057119</v>
      </c>
      <c r="M33" s="13">
        <f t="shared" si="12"/>
        <v>207.08368073057119</v>
      </c>
      <c r="N33" s="13">
        <f t="shared" si="13"/>
        <v>3.5519155207738899E-13</v>
      </c>
      <c r="O33" s="13">
        <f t="shared" si="14"/>
        <v>-3.5519155207738899E-13</v>
      </c>
      <c r="P33" s="13">
        <f t="shared" si="15"/>
        <v>-1.4292883163702254E-10</v>
      </c>
      <c r="Q33" s="13">
        <f t="shared" si="16"/>
        <v>1.4292883163702254E-10</v>
      </c>
      <c r="R33" s="13">
        <f t="shared" si="17"/>
        <v>2.4515265213878948E-25</v>
      </c>
      <c r="S33" s="13">
        <f t="shared" si="18"/>
        <v>-2.4515265213878943E-25</v>
      </c>
      <c r="T33" s="13">
        <f t="shared" si="19"/>
        <v>-7.3449940756895038E-4</v>
      </c>
      <c r="U33" s="13">
        <f t="shared" si="20"/>
        <v>1.2818199894522626E-18</v>
      </c>
      <c r="V33" s="13">
        <f t="shared" si="21"/>
        <v>-7.3449940756895038E-4</v>
      </c>
      <c r="W33" s="13">
        <f t="shared" si="22"/>
        <v>1.2568694001447033E-18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1.9517345672767343E-4</v>
      </c>
      <c r="E34" s="13">
        <f t="shared" si="4"/>
        <v>5123.6475326422351</v>
      </c>
      <c r="F34" s="13">
        <f t="shared" si="5"/>
        <v>-6.6666666666666666E-2</v>
      </c>
      <c r="G34" s="13">
        <f t="shared" si="6"/>
        <v>-1.3011563781844895E-5</v>
      </c>
      <c r="H34" s="13">
        <f t="shared" si="7"/>
        <v>7.0138006525253887E-20</v>
      </c>
      <c r="I34" s="13">
        <f t="shared" si="8"/>
        <v>6.6666666666666666E-2</v>
      </c>
      <c r="J34" s="13">
        <f t="shared" si="9"/>
        <v>1.3011563781844895E-5</v>
      </c>
      <c r="K34" s="13">
        <f t="shared" si="10"/>
        <v>-7.0138006525253887E-20</v>
      </c>
      <c r="L34" s="13">
        <f t="shared" si="11"/>
        <v>341.57648916458521</v>
      </c>
      <c r="M34" s="13">
        <f t="shared" si="12"/>
        <v>-341.57648916458521</v>
      </c>
      <c r="N34" s="13">
        <f t="shared" si="13"/>
        <v>-1.8412463273113272E-12</v>
      </c>
      <c r="O34" s="13">
        <f t="shared" si="14"/>
        <v>1.8412463273113272E-12</v>
      </c>
      <c r="P34" s="13">
        <f t="shared" si="15"/>
        <v>3.1906511710922347E-11</v>
      </c>
      <c r="Q34" s="13">
        <f t="shared" si="16"/>
        <v>-3.1906511710922334E-11</v>
      </c>
      <c r="R34" s="13">
        <f t="shared" si="17"/>
        <v>-1.7199002088444264E-25</v>
      </c>
      <c r="S34" s="13">
        <f t="shared" si="18"/>
        <v>1.7199002088444262E-25</v>
      </c>
      <c r="T34" s="13">
        <f t="shared" si="19"/>
        <v>4.2826364072596178E-4</v>
      </c>
      <c r="U34" s="13">
        <f t="shared" si="20"/>
        <v>-2.279444002831651E-18</v>
      </c>
      <c r="V34" s="13">
        <f t="shared" si="21"/>
        <v>4.2826364072596178E-4</v>
      </c>
      <c r="W34" s="13">
        <f t="shared" si="22"/>
        <v>-2.2648960942765166E-18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1.1043722131871006E-4</v>
      </c>
      <c r="E35" s="13">
        <f t="shared" si="4"/>
        <v>9054.918152224298</v>
      </c>
      <c r="F35" s="13">
        <f t="shared" si="5"/>
        <v>-6.25E-2</v>
      </c>
      <c r="G35" s="13">
        <f t="shared" si="6"/>
        <v>6.9023263324193789E-6</v>
      </c>
      <c r="H35" s="13">
        <f t="shared" si="7"/>
        <v>-1.3530199106301895E-20</v>
      </c>
      <c r="I35" s="13">
        <f t="shared" si="8"/>
        <v>6.25E-2</v>
      </c>
      <c r="J35" s="13">
        <f t="shared" si="9"/>
        <v>-6.9023263324193789E-6</v>
      </c>
      <c r="K35" s="13">
        <f t="shared" si="10"/>
        <v>1.3530199106301895E-20</v>
      </c>
      <c r="L35" s="13">
        <f t="shared" si="11"/>
        <v>-565.93237761169235</v>
      </c>
      <c r="M35" s="13">
        <f t="shared" si="12"/>
        <v>565.93237761169235</v>
      </c>
      <c r="N35" s="13">
        <f t="shared" si="13"/>
        <v>1.1093618848219625E-12</v>
      </c>
      <c r="O35" s="13">
        <f t="shared" si="14"/>
        <v>-1.1093618848219625E-12</v>
      </c>
      <c r="P35" s="13">
        <f t="shared" si="15"/>
        <v>-7.1544010978788901E-12</v>
      </c>
      <c r="Q35" s="13">
        <f t="shared" si="16"/>
        <v>7.1544010978788885E-12</v>
      </c>
      <c r="R35" s="13">
        <f t="shared" si="17"/>
        <v>1.4024325521380572E-26</v>
      </c>
      <c r="S35" s="13">
        <f t="shared" si="18"/>
        <v>-1.4024325521380569E-26</v>
      </c>
      <c r="T35" s="13">
        <f t="shared" si="19"/>
        <v>-2.3700414206097209E-4</v>
      </c>
      <c r="U35" s="13">
        <f t="shared" si="20"/>
        <v>4.6903842277674136E-19</v>
      </c>
      <c r="V35" s="13">
        <f t="shared" si="21"/>
        <v>-2.3700414206097209E-4</v>
      </c>
      <c r="W35" s="13">
        <f t="shared" si="22"/>
        <v>4.6098750680347197E-19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6.2489951538929916E-5</v>
      </c>
      <c r="E36" s="13">
        <f t="shared" si="4"/>
        <v>16002.572819679996</v>
      </c>
      <c r="F36" s="13">
        <f t="shared" si="5"/>
        <v>-5.8823529411764705E-2</v>
      </c>
      <c r="G36" s="13">
        <f t="shared" si="6"/>
        <v>-3.6758795022899951E-6</v>
      </c>
      <c r="H36" s="13">
        <f t="shared" si="7"/>
        <v>-5.4034006318845896E-21</v>
      </c>
      <c r="I36" s="13">
        <f t="shared" si="8"/>
        <v>5.8823529411764705E-2</v>
      </c>
      <c r="J36" s="13">
        <f t="shared" si="9"/>
        <v>3.6758795022899951E-6</v>
      </c>
      <c r="K36" s="13">
        <f t="shared" si="10"/>
        <v>5.4034006318845896E-21</v>
      </c>
      <c r="L36" s="13">
        <f t="shared" si="11"/>
        <v>941.32780924647318</v>
      </c>
      <c r="M36" s="13">
        <f t="shared" si="12"/>
        <v>-941.32780924647318</v>
      </c>
      <c r="N36" s="13">
        <f t="shared" si="13"/>
        <v>1.383715455341838E-12</v>
      </c>
      <c r="O36" s="13">
        <f t="shared" si="14"/>
        <v>-1.383715455341838E-12</v>
      </c>
      <c r="P36" s="13">
        <f t="shared" si="15"/>
        <v>1.6105233284360765E-12</v>
      </c>
      <c r="Q36" s="13">
        <f t="shared" si="16"/>
        <v>-1.6105233284360765E-12</v>
      </c>
      <c r="R36" s="13">
        <f t="shared" si="17"/>
        <v>2.3674069743349903E-27</v>
      </c>
      <c r="S36" s="13">
        <f t="shared" si="18"/>
        <v>-2.3674069743349903E-27</v>
      </c>
      <c r="T36" s="13">
        <f t="shared" si="19"/>
        <v>1.3635017850350886E-4</v>
      </c>
      <c r="U36" s="13">
        <f t="shared" si="20"/>
        <v>1.9902165856756737E-19</v>
      </c>
      <c r="V36" s="13">
        <f t="shared" si="21"/>
        <v>1.3635017850350886E-4</v>
      </c>
      <c r="W36" s="13">
        <f t="shared" si="22"/>
        <v>2.0365340812487941E-19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3.5359401447347293E-5</v>
      </c>
      <c r="E37" s="13">
        <f t="shared" si="4"/>
        <v>28281.021710423247</v>
      </c>
      <c r="F37" s="13">
        <f t="shared" si="5"/>
        <v>-5.5555555555555552E-2</v>
      </c>
      <c r="G37" s="13">
        <f t="shared" si="6"/>
        <v>1.9644111915192941E-6</v>
      </c>
      <c r="H37" s="13">
        <f t="shared" si="7"/>
        <v>-4.3320516049711163E-21</v>
      </c>
      <c r="I37" s="13">
        <f t="shared" si="8"/>
        <v>5.5555555555555552E-2</v>
      </c>
      <c r="J37" s="13">
        <f t="shared" si="9"/>
        <v>-1.9644111915192941E-6</v>
      </c>
      <c r="K37" s="13">
        <f t="shared" si="10"/>
        <v>4.3320516049711163E-21</v>
      </c>
      <c r="L37" s="13">
        <f t="shared" si="11"/>
        <v>-1571.1678708368806</v>
      </c>
      <c r="M37" s="13">
        <f t="shared" si="12"/>
        <v>1571.1678708368806</v>
      </c>
      <c r="N37" s="13">
        <f t="shared" si="13"/>
        <v>3.4648450008441674E-12</v>
      </c>
      <c r="O37" s="13">
        <f t="shared" si="14"/>
        <v>-3.4648450008441674E-12</v>
      </c>
      <c r="P37" s="13">
        <f t="shared" si="15"/>
        <v>-3.6380285930756535E-13</v>
      </c>
      <c r="Q37" s="13">
        <f t="shared" si="16"/>
        <v>3.638028593075653E-13</v>
      </c>
      <c r="R37" s="13">
        <f t="shared" si="17"/>
        <v>8.0228251974960332E-28</v>
      </c>
      <c r="S37" s="13">
        <f t="shared" si="18"/>
        <v>-8.0228251974960314E-28</v>
      </c>
      <c r="T37" s="13">
        <f t="shared" si="19"/>
        <v>-7.6206689854034569E-5</v>
      </c>
      <c r="U37" s="13">
        <f t="shared" si="20"/>
        <v>1.6894695826326057E-19</v>
      </c>
      <c r="V37" s="13">
        <f t="shared" si="21"/>
        <v>-7.6206689854034569E-5</v>
      </c>
      <c r="W37" s="13">
        <f t="shared" si="22"/>
        <v>1.6635825390020353E-19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2.0007813095130359E-5</v>
      </c>
      <c r="E38" s="13">
        <f t="shared" si="4"/>
        <v>49980.474889751291</v>
      </c>
      <c r="F38" s="13">
        <f t="shared" si="5"/>
        <v>-5.2631578947368418E-2</v>
      </c>
      <c r="G38" s="13">
        <f t="shared" si="6"/>
        <v>-1.0530427944805452E-6</v>
      </c>
      <c r="H38" s="13">
        <f t="shared" si="7"/>
        <v>6.1924136702732794E-21</v>
      </c>
      <c r="I38" s="13">
        <f t="shared" si="8"/>
        <v>5.2631578947368418E-2</v>
      </c>
      <c r="J38" s="13">
        <f t="shared" si="9"/>
        <v>1.0530427944805452E-6</v>
      </c>
      <c r="K38" s="13">
        <f t="shared" si="10"/>
        <v>-6.1924136702732794E-21</v>
      </c>
      <c r="L38" s="13">
        <f t="shared" si="11"/>
        <v>2630.5513089338674</v>
      </c>
      <c r="M38" s="13">
        <f t="shared" si="12"/>
        <v>-2630.5513089338674</v>
      </c>
      <c r="N38" s="13">
        <f t="shared" si="13"/>
        <v>-1.5468945774262448E-11</v>
      </c>
      <c r="O38" s="13">
        <f t="shared" si="14"/>
        <v>1.5468945774262448E-11</v>
      </c>
      <c r="P38" s="13">
        <f t="shared" si="15"/>
        <v>8.2434248533911714E-14</v>
      </c>
      <c r="Q38" s="13">
        <f t="shared" si="16"/>
        <v>-8.2434248533911714E-14</v>
      </c>
      <c r="R38" s="13">
        <f t="shared" si="17"/>
        <v>-4.8475424759153101E-28</v>
      </c>
      <c r="S38" s="13">
        <f t="shared" si="18"/>
        <v>4.8475424759153101E-28</v>
      </c>
      <c r="T38" s="13">
        <f t="shared" si="19"/>
        <v>4.3519953170972118E-5</v>
      </c>
      <c r="U38" s="13">
        <f t="shared" si="20"/>
        <v>-2.5491642088498908E-19</v>
      </c>
      <c r="V38" s="13">
        <f t="shared" si="21"/>
        <v>4.3519953170972118E-5</v>
      </c>
      <c r="W38" s="13">
        <f t="shared" si="22"/>
        <v>-2.5343806914356688E-19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1.1321248903089182E-5</v>
      </c>
      <c r="E39" s="13">
        <f t="shared" si="4"/>
        <v>88329.477477271445</v>
      </c>
      <c r="F39" s="13">
        <f t="shared" si="5"/>
        <v>-0.05</v>
      </c>
      <c r="G39" s="13">
        <f t="shared" si="6"/>
        <v>5.6606244515445921E-7</v>
      </c>
      <c r="H39" s="13">
        <f t="shared" si="7"/>
        <v>-1.3870210601255621E-21</v>
      </c>
      <c r="I39" s="13">
        <f t="shared" si="8"/>
        <v>0.05</v>
      </c>
      <c r="J39" s="13">
        <f t="shared" si="9"/>
        <v>-5.6606244515445921E-7</v>
      </c>
      <c r="K39" s="13">
        <f t="shared" si="10"/>
        <v>1.3870210601255621E-21</v>
      </c>
      <c r="L39" s="13">
        <f t="shared" si="11"/>
        <v>-4416.4738732975111</v>
      </c>
      <c r="M39" s="13">
        <f t="shared" si="12"/>
        <v>4416.4738732975111</v>
      </c>
      <c r="N39" s="13">
        <f t="shared" si="13"/>
        <v>1.0821672284029466E-11</v>
      </c>
      <c r="O39" s="13">
        <f t="shared" si="14"/>
        <v>-1.0821672284029466E-11</v>
      </c>
      <c r="P39" s="13">
        <f t="shared" si="15"/>
        <v>-1.8730697901339757E-14</v>
      </c>
      <c r="Q39" s="13">
        <f t="shared" si="16"/>
        <v>1.8730697901339754E-14</v>
      </c>
      <c r="R39" s="13">
        <f t="shared" si="17"/>
        <v>4.5895771186373059E-29</v>
      </c>
      <c r="S39" s="13">
        <f t="shared" si="18"/>
        <v>-4.5895771186373048E-29</v>
      </c>
      <c r="T39" s="13">
        <f t="shared" si="19"/>
        <v>-2.4456958952220729E-5</v>
      </c>
      <c r="U39" s="13">
        <f t="shared" si="20"/>
        <v>6.0103159355615693E-20</v>
      </c>
      <c r="V39" s="13">
        <f t="shared" si="21"/>
        <v>-2.4456958952220729E-5</v>
      </c>
      <c r="W39" s="13">
        <f t="shared" si="22"/>
        <v>5.9272368299502534E-20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6.4060312896911802E-6</v>
      </c>
      <c r="E40" s="13">
        <f t="shared" si="4"/>
        <v>156102.89035104099</v>
      </c>
      <c r="F40" s="13">
        <f t="shared" si="5"/>
        <v>-4.7619047619047616E-2</v>
      </c>
      <c r="G40" s="13">
        <f t="shared" si="6"/>
        <v>-3.0504910903291331E-7</v>
      </c>
      <c r="H40" s="13">
        <f t="shared" si="7"/>
        <v>-2.9891820870099427E-22</v>
      </c>
      <c r="I40" s="13">
        <f t="shared" si="8"/>
        <v>4.7619047619047616E-2</v>
      </c>
      <c r="J40" s="13">
        <f t="shared" si="9"/>
        <v>3.0504910903291331E-7</v>
      </c>
      <c r="K40" s="13">
        <f t="shared" si="10"/>
        <v>2.9891820870099427E-22</v>
      </c>
      <c r="L40" s="13">
        <f t="shared" si="11"/>
        <v>7433.4709687921404</v>
      </c>
      <c r="M40" s="13">
        <f t="shared" si="12"/>
        <v>-7433.4709687921404</v>
      </c>
      <c r="N40" s="13">
        <f t="shared" si="13"/>
        <v>7.2840725005443251E-12</v>
      </c>
      <c r="O40" s="13">
        <f t="shared" si="14"/>
        <v>-7.2840725005443251E-12</v>
      </c>
      <c r="P40" s="13">
        <f t="shared" si="15"/>
        <v>4.2666530709113192E-15</v>
      </c>
      <c r="Q40" s="13">
        <f t="shared" si="16"/>
        <v>-4.2666530709113184E-15</v>
      </c>
      <c r="R40" s="13">
        <f t="shared" si="17"/>
        <v>4.1809015510607533E-30</v>
      </c>
      <c r="S40" s="13">
        <f t="shared" si="18"/>
        <v>-4.1809015510607519E-30</v>
      </c>
      <c r="T40" s="13">
        <f t="shared" si="19"/>
        <v>1.3909876581292811E-5</v>
      </c>
      <c r="U40" s="13">
        <f t="shared" si="20"/>
        <v>1.3600532616812536E-20</v>
      </c>
      <c r="V40" s="13">
        <f t="shared" si="21"/>
        <v>1.3909876581292811E-5</v>
      </c>
      <c r="W40" s="13">
        <f t="shared" si="22"/>
        <v>1.4073044390576074E-20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3.6247976911191053E-6</v>
      </c>
      <c r="E41" s="13">
        <f t="shared" si="4"/>
        <v>275877.46550656843</v>
      </c>
      <c r="F41" s="13">
        <f t="shared" si="5"/>
        <v>-4.5454545454545456E-2</v>
      </c>
      <c r="G41" s="13">
        <f t="shared" si="6"/>
        <v>1.6476353141450481E-7</v>
      </c>
      <c r="H41" s="13">
        <f t="shared" si="7"/>
        <v>-1.6148068327106651E-21</v>
      </c>
      <c r="I41" s="13">
        <f t="shared" si="8"/>
        <v>4.5454545454545456E-2</v>
      </c>
      <c r="J41" s="13">
        <f t="shared" si="9"/>
        <v>-1.6476353141450481E-7</v>
      </c>
      <c r="K41" s="13">
        <f t="shared" si="10"/>
        <v>1.6148068327106651E-21</v>
      </c>
      <c r="L41" s="13">
        <f t="shared" si="11"/>
        <v>-12539.884795588348</v>
      </c>
      <c r="M41" s="13">
        <f t="shared" si="12"/>
        <v>12539.884795588348</v>
      </c>
      <c r="N41" s="13">
        <f t="shared" si="13"/>
        <v>1.2290032554824203E-10</v>
      </c>
      <c r="O41" s="13">
        <f t="shared" si="14"/>
        <v>-1.2290032554824203E-10</v>
      </c>
      <c r="P41" s="13">
        <f t="shared" si="15"/>
        <v>-9.7410689106411827E-16</v>
      </c>
      <c r="Q41" s="13">
        <f t="shared" si="16"/>
        <v>9.7410689106411827E-16</v>
      </c>
      <c r="R41" s="13">
        <f t="shared" si="17"/>
        <v>9.5469819685013397E-30</v>
      </c>
      <c r="S41" s="13">
        <f t="shared" si="18"/>
        <v>-9.5469819685013397E-30</v>
      </c>
      <c r="T41" s="13">
        <f t="shared" si="19"/>
        <v>-7.8407484518572311E-6</v>
      </c>
      <c r="U41" s="13">
        <f t="shared" si="20"/>
        <v>7.6971067493939945E-20</v>
      </c>
      <c r="V41" s="13">
        <f t="shared" si="21"/>
        <v>-7.8407484518572311E-6</v>
      </c>
      <c r="W41" s="13">
        <f t="shared" si="22"/>
        <v>7.6704721064698189E-20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2.0510605876506463E-6</v>
      </c>
      <c r="E42" s="13">
        <f t="shared" si="4"/>
        <v>487552.63789912395</v>
      </c>
      <c r="F42" s="13">
        <f t="shared" si="5"/>
        <v>-4.3478260869565216E-2</v>
      </c>
      <c r="G42" s="13">
        <f t="shared" si="6"/>
        <v>-8.9176547289158535E-8</v>
      </c>
      <c r="H42" s="13">
        <f t="shared" si="7"/>
        <v>5.6810411037080884E-22</v>
      </c>
      <c r="I42" s="13">
        <f t="shared" si="8"/>
        <v>4.3478260869565216E-2</v>
      </c>
      <c r="J42" s="13">
        <f t="shared" si="9"/>
        <v>8.9176547289158535E-8</v>
      </c>
      <c r="K42" s="13">
        <f t="shared" si="10"/>
        <v>-5.6810411037080884E-22</v>
      </c>
      <c r="L42" s="13">
        <f t="shared" si="11"/>
        <v>21197.940778133601</v>
      </c>
      <c r="M42" s="13">
        <f t="shared" si="12"/>
        <v>-21197.940778133601</v>
      </c>
      <c r="N42" s="13">
        <f t="shared" si="13"/>
        <v>-1.3504265026550029E-10</v>
      </c>
      <c r="O42" s="13">
        <f t="shared" si="14"/>
        <v>1.3504265026550029E-10</v>
      </c>
      <c r="P42" s="13">
        <f t="shared" si="15"/>
        <v>2.2285589735831662E-16</v>
      </c>
      <c r="Q42" s="13">
        <f t="shared" si="16"/>
        <v>-2.2285589735831662E-16</v>
      </c>
      <c r="R42" s="13">
        <f t="shared" si="17"/>
        <v>-1.4197157790726285E-30</v>
      </c>
      <c r="S42" s="13">
        <f t="shared" si="18"/>
        <v>1.4197157790726285E-30</v>
      </c>
      <c r="T42" s="13">
        <f t="shared" si="19"/>
        <v>4.4493078740328753E-6</v>
      </c>
      <c r="U42" s="13">
        <f t="shared" si="20"/>
        <v>-2.831000969377631E-20</v>
      </c>
      <c r="V42" s="13">
        <f t="shared" si="21"/>
        <v>4.4493078740328753E-6</v>
      </c>
      <c r="W42" s="13">
        <f t="shared" si="22"/>
        <v>-2.8158868859183515E-20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1.1605749872663954E-6</v>
      </c>
      <c r="E43" s="13">
        <f t="shared" si="4"/>
        <v>861641.86801525694</v>
      </c>
      <c r="F43" s="13">
        <f t="shared" si="5"/>
        <v>-4.1666666666666664E-2</v>
      </c>
      <c r="G43" s="13">
        <f t="shared" si="6"/>
        <v>4.8357291136099809E-8</v>
      </c>
      <c r="H43" s="13">
        <f t="shared" si="7"/>
        <v>-1.4218766524550157E-22</v>
      </c>
      <c r="I43" s="13">
        <f t="shared" si="8"/>
        <v>4.1666666666666664E-2</v>
      </c>
      <c r="J43" s="13">
        <f t="shared" si="9"/>
        <v>-4.8357291136099809E-8</v>
      </c>
      <c r="K43" s="13">
        <f t="shared" si="10"/>
        <v>1.4218766524550157E-22</v>
      </c>
      <c r="L43" s="13">
        <f t="shared" si="11"/>
        <v>-35901.744500587352</v>
      </c>
      <c r="M43" s="13">
        <f t="shared" si="12"/>
        <v>35901.744500587352</v>
      </c>
      <c r="N43" s="13">
        <f t="shared" si="13"/>
        <v>1.0556392032820474E-10</v>
      </c>
      <c r="O43" s="13">
        <f t="shared" si="14"/>
        <v>-1.0556392032820474E-10</v>
      </c>
      <c r="P43" s="13">
        <f t="shared" si="15"/>
        <v>-5.1081471111560331E-17</v>
      </c>
      <c r="Q43" s="13">
        <f t="shared" si="16"/>
        <v>5.1081471111560337E-17</v>
      </c>
      <c r="R43" s="13">
        <f t="shared" si="17"/>
        <v>1.5019772497628989E-31</v>
      </c>
      <c r="S43" s="13">
        <f t="shared" si="18"/>
        <v>-1.5019772497628989E-31</v>
      </c>
      <c r="T43" s="13">
        <f t="shared" si="19"/>
        <v>-2.5122420782308417E-6</v>
      </c>
      <c r="U43" s="13">
        <f t="shared" si="20"/>
        <v>7.3936249261100827E-21</v>
      </c>
      <c r="V43" s="13">
        <f t="shared" si="21"/>
        <v>-2.5122420782308417E-6</v>
      </c>
      <c r="W43" s="13">
        <f t="shared" si="22"/>
        <v>7.3082852788766406E-21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6.5670137156270823E-7</v>
      </c>
      <c r="E44" s="13">
        <f t="shared" si="4"/>
        <v>1522762.1614682593</v>
      </c>
      <c r="F44" s="13">
        <f t="shared" si="5"/>
        <v>-0.04</v>
      </c>
      <c r="G44" s="13">
        <f t="shared" si="6"/>
        <v>-2.626805486250833E-8</v>
      </c>
      <c r="H44" s="13">
        <f t="shared" si="7"/>
        <v>-1.2867210754872996E-23</v>
      </c>
      <c r="I44" s="13">
        <f t="shared" si="8"/>
        <v>0.04</v>
      </c>
      <c r="J44" s="13">
        <f t="shared" si="9"/>
        <v>2.626805486250833E-8</v>
      </c>
      <c r="K44" s="13">
        <f t="shared" si="10"/>
        <v>1.2867210754872996E-23</v>
      </c>
      <c r="L44" s="13">
        <f t="shared" si="11"/>
        <v>60910.486458704108</v>
      </c>
      <c r="M44" s="13">
        <f t="shared" si="12"/>
        <v>-60910.486458704108</v>
      </c>
      <c r="N44" s="13">
        <f t="shared" si="13"/>
        <v>2.9836547492696368E-11</v>
      </c>
      <c r="O44" s="13">
        <f t="shared" si="14"/>
        <v>-2.9836547492696368E-11</v>
      </c>
      <c r="P44" s="13">
        <f t="shared" si="15"/>
        <v>1.1728900441815988E-17</v>
      </c>
      <c r="Q44" s="13">
        <f t="shared" si="16"/>
        <v>-1.1728900441815986E-17</v>
      </c>
      <c r="R44" s="13">
        <f t="shared" si="17"/>
        <v>5.7453144017591783E-33</v>
      </c>
      <c r="S44" s="13">
        <f t="shared" si="18"/>
        <v>-5.7453144017591776E-33</v>
      </c>
      <c r="T44" s="13">
        <f t="shared" si="19"/>
        <v>1.4237956001394146E-6</v>
      </c>
      <c r="U44" s="13">
        <f t="shared" si="20"/>
        <v>6.969613157788087E-22</v>
      </c>
      <c r="V44" s="13">
        <f t="shared" si="21"/>
        <v>1.4237956001394146E-6</v>
      </c>
      <c r="W44" s="13">
        <f t="shared" si="22"/>
        <v>7.4532696306308312E-22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3.7158882118260973E-7</v>
      </c>
      <c r="E45" s="13">
        <f t="shared" si="4"/>
        <v>2691146.6195818912</v>
      </c>
      <c r="F45" s="13">
        <f t="shared" si="5"/>
        <v>-3.8461538461538464E-2</v>
      </c>
      <c r="G45" s="13">
        <f t="shared" si="6"/>
        <v>1.4291877737792682E-8</v>
      </c>
      <c r="H45" s="13">
        <f t="shared" si="7"/>
        <v>5.6024752056281867E-23</v>
      </c>
      <c r="I45" s="13">
        <f t="shared" si="8"/>
        <v>3.8461538461538464E-2</v>
      </c>
      <c r="J45" s="13">
        <f t="shared" si="9"/>
        <v>-1.4291877737792682E-8</v>
      </c>
      <c r="K45" s="13">
        <f t="shared" si="10"/>
        <v>-5.6024752056281867E-23</v>
      </c>
      <c r="L45" s="13">
        <f t="shared" si="11"/>
        <v>-103505.63921467384</v>
      </c>
      <c r="M45" s="13">
        <f t="shared" si="12"/>
        <v>103505.63921467384</v>
      </c>
      <c r="N45" s="13">
        <f t="shared" si="13"/>
        <v>-4.057463882506371E-10</v>
      </c>
      <c r="O45" s="13">
        <f t="shared" si="14"/>
        <v>4.057463882506371E-10</v>
      </c>
      <c r="P45" s="13">
        <f t="shared" si="15"/>
        <v>-2.6974079383521934E-18</v>
      </c>
      <c r="Q45" s="13">
        <f t="shared" si="16"/>
        <v>2.6974079383521931E-18</v>
      </c>
      <c r="R45" s="13">
        <f t="shared" si="17"/>
        <v>-1.0573950723158658E-32</v>
      </c>
      <c r="S45" s="13">
        <f t="shared" si="18"/>
        <v>1.0573950723158658E-32</v>
      </c>
      <c r="T45" s="13">
        <f t="shared" si="19"/>
        <v>-8.0468533533823143E-7</v>
      </c>
      <c r="U45" s="13">
        <f t="shared" si="20"/>
        <v>-3.1560039762558216E-21</v>
      </c>
      <c r="V45" s="13">
        <f t="shared" si="21"/>
        <v>-8.0468533533823143E-7</v>
      </c>
      <c r="W45" s="13">
        <f t="shared" si="22"/>
        <v>-3.1833387475530403E-21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2.1026033750973552E-7</v>
      </c>
      <c r="E46" s="13">
        <f t="shared" si="4"/>
        <v>4756008.7263423987</v>
      </c>
      <c r="F46" s="13">
        <f t="shared" si="5"/>
        <v>-3.7037037037037035E-2</v>
      </c>
      <c r="G46" s="13">
        <f t="shared" si="6"/>
        <v>-7.7874199077679807E-9</v>
      </c>
      <c r="H46" s="13">
        <f t="shared" si="7"/>
        <v>5.3426485991752385E-23</v>
      </c>
      <c r="I46" s="13">
        <f t="shared" si="8"/>
        <v>3.7037037037037035E-2</v>
      </c>
      <c r="J46" s="13">
        <f t="shared" si="9"/>
        <v>7.7874199077679807E-9</v>
      </c>
      <c r="K46" s="13">
        <f t="shared" si="10"/>
        <v>-5.3426485991752385E-23</v>
      </c>
      <c r="L46" s="13">
        <f t="shared" si="11"/>
        <v>176148.47134600693</v>
      </c>
      <c r="M46" s="13">
        <f t="shared" si="12"/>
        <v>-176148.47134600693</v>
      </c>
      <c r="N46" s="13">
        <f t="shared" si="13"/>
        <v>-1.2084867579117617E-9</v>
      </c>
      <c r="O46" s="13">
        <f t="shared" si="14"/>
        <v>1.2084867579117617E-9</v>
      </c>
      <c r="P46" s="13">
        <f t="shared" si="15"/>
        <v>6.2126785844013838E-19</v>
      </c>
      <c r="Q46" s="13">
        <f t="shared" si="16"/>
        <v>-6.2126785844013847E-19</v>
      </c>
      <c r="R46" s="13">
        <f t="shared" si="17"/>
        <v>-4.262279282380646E-33</v>
      </c>
      <c r="S46" s="13">
        <f t="shared" si="18"/>
        <v>4.262279282380646E-33</v>
      </c>
      <c r="T46" s="13">
        <f t="shared" si="19"/>
        <v>4.5572877462504575E-7</v>
      </c>
      <c r="U46" s="13">
        <f t="shared" si="20"/>
        <v>-3.1253929276754707E-21</v>
      </c>
      <c r="V46" s="13">
        <f t="shared" si="21"/>
        <v>4.5572877462504575E-7</v>
      </c>
      <c r="W46" s="13">
        <f t="shared" si="22"/>
        <v>-3.1099120418175207E-21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1.1897400300958505E-7</v>
      </c>
      <c r="E47" s="13">
        <f t="shared" si="4"/>
        <v>8405197.5616844278</v>
      </c>
      <c r="F47" s="13">
        <f t="shared" si="5"/>
        <v>-3.5714285714285712E-2</v>
      </c>
      <c r="G47" s="13">
        <f t="shared" si="6"/>
        <v>4.2490715360566087E-9</v>
      </c>
      <c r="H47" s="13">
        <f t="shared" si="7"/>
        <v>-1.4576081596148664E-23</v>
      </c>
      <c r="I47" s="13">
        <f t="shared" si="8"/>
        <v>3.5714285714285712E-2</v>
      </c>
      <c r="J47" s="13">
        <f t="shared" si="9"/>
        <v>-4.2490715360566087E-9</v>
      </c>
      <c r="K47" s="13">
        <f t="shared" si="10"/>
        <v>1.4576081596148664E-23</v>
      </c>
      <c r="L47" s="13">
        <f t="shared" si="11"/>
        <v>-300185.62720301101</v>
      </c>
      <c r="M47" s="13">
        <f t="shared" si="12"/>
        <v>300185.62720301101</v>
      </c>
      <c r="N47" s="13">
        <f t="shared" si="13"/>
        <v>1.0297614805899232E-9</v>
      </c>
      <c r="O47" s="13">
        <f t="shared" si="14"/>
        <v>-1.0297614805899232E-9</v>
      </c>
      <c r="P47" s="13">
        <f t="shared" si="15"/>
        <v>-1.4328716474826564E-19</v>
      </c>
      <c r="Q47" s="13">
        <f t="shared" si="16"/>
        <v>1.4328716474826564E-19</v>
      </c>
      <c r="R47" s="13">
        <f t="shared" si="17"/>
        <v>4.915345357988088E-34</v>
      </c>
      <c r="S47" s="13">
        <f t="shared" si="18"/>
        <v>-4.915345357988088E-34</v>
      </c>
      <c r="T47" s="13">
        <f t="shared" si="19"/>
        <v>-2.5769925268065622E-7</v>
      </c>
      <c r="U47" s="13">
        <f t="shared" si="20"/>
        <v>8.8426629717090396E-22</v>
      </c>
      <c r="V47" s="13">
        <f t="shared" si="21"/>
        <v>-2.5769925268065622E-7</v>
      </c>
      <c r="W47" s="13">
        <f t="shared" si="22"/>
        <v>8.7551237830828539E-22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6.7320416012693447E-8</v>
      </c>
      <c r="E48" s="13">
        <f t="shared" si="4"/>
        <v>14854334.824838981</v>
      </c>
      <c r="F48" s="13">
        <f t="shared" si="5"/>
        <v>-3.4482758620689655E-2</v>
      </c>
      <c r="G48" s="13">
        <f t="shared" si="6"/>
        <v>-2.3213936556101187E-9</v>
      </c>
      <c r="H48" s="13">
        <f t="shared" si="7"/>
        <v>5.0337200892131153E-28</v>
      </c>
      <c r="I48" s="13">
        <f t="shared" si="8"/>
        <v>3.4482758620689655E-2</v>
      </c>
      <c r="J48" s="13">
        <f t="shared" si="9"/>
        <v>2.3213936556101187E-9</v>
      </c>
      <c r="K48" s="13">
        <f t="shared" si="10"/>
        <v>-5.0337200892131153E-28</v>
      </c>
      <c r="L48" s="13">
        <f t="shared" si="11"/>
        <v>512218.44223582454</v>
      </c>
      <c r="M48" s="13">
        <f t="shared" si="12"/>
        <v>-512218.44223582454</v>
      </c>
      <c r="N48" s="13">
        <f t="shared" si="13"/>
        <v>-1.1106966957184436E-13</v>
      </c>
      <c r="O48" s="13">
        <f t="shared" si="14"/>
        <v>1.1106966957184436E-13</v>
      </c>
      <c r="P48" s="13">
        <f t="shared" si="15"/>
        <v>3.3089483895905087E-20</v>
      </c>
      <c r="Q48" s="13">
        <f t="shared" si="16"/>
        <v>-3.3089483895905081E-20</v>
      </c>
      <c r="R48" s="13">
        <f t="shared" si="17"/>
        <v>-7.1751380652728816E-39</v>
      </c>
      <c r="S48" s="13">
        <f t="shared" si="18"/>
        <v>7.1751380652728803E-39</v>
      </c>
      <c r="T48" s="13">
        <f t="shared" si="19"/>
        <v>1.4588915768604833E-7</v>
      </c>
      <c r="U48" s="13">
        <f t="shared" si="20"/>
        <v>-3.1627969436665958E-26</v>
      </c>
      <c r="V48" s="13">
        <f t="shared" si="21"/>
        <v>1.4588915768604833E-7</v>
      </c>
      <c r="W48" s="13">
        <f t="shared" si="22"/>
        <v>4.9241560929332421E-24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3.8092678211029007E-8</v>
      </c>
      <c r="E49" s="13">
        <f t="shared" si="4"/>
        <v>26251764.038750865</v>
      </c>
      <c r="F49" s="13">
        <f t="shared" si="5"/>
        <v>-3.3333333333333333E-2</v>
      </c>
      <c r="G49" s="13">
        <f t="shared" si="6"/>
        <v>1.2697559403676337E-9</v>
      </c>
      <c r="H49" s="13">
        <f t="shared" si="7"/>
        <v>-1.3689077181521917E-23</v>
      </c>
      <c r="I49" s="13">
        <f t="shared" si="8"/>
        <v>3.3333333333333333E-2</v>
      </c>
      <c r="J49" s="13">
        <f t="shared" si="9"/>
        <v>-1.2697559403676337E-9</v>
      </c>
      <c r="K49" s="13">
        <f t="shared" si="10"/>
        <v>1.3689077181521917E-23</v>
      </c>
      <c r="L49" s="13">
        <f t="shared" si="11"/>
        <v>-875058.80129169417</v>
      </c>
      <c r="M49" s="13">
        <f t="shared" si="12"/>
        <v>875058.80129169417</v>
      </c>
      <c r="N49" s="13">
        <f t="shared" si="13"/>
        <v>9.4338975612776695E-9</v>
      </c>
      <c r="O49" s="13">
        <f t="shared" si="14"/>
        <v>-9.4338975612776695E-9</v>
      </c>
      <c r="P49" s="13">
        <f t="shared" si="15"/>
        <v>-7.6504927388631194E-21</v>
      </c>
      <c r="Q49" s="13">
        <f t="shared" si="16"/>
        <v>7.6504927388631179E-21</v>
      </c>
      <c r="R49" s="13">
        <f t="shared" si="17"/>
        <v>8.2478988480769152E-35</v>
      </c>
      <c r="S49" s="13">
        <f t="shared" si="18"/>
        <v>-8.2478988480769131E-35</v>
      </c>
      <c r="T49" s="13">
        <f t="shared" si="19"/>
        <v>-8.2519586607895291E-8</v>
      </c>
      <c r="U49" s="13">
        <f t="shared" si="20"/>
        <v>8.8977393089963571E-22</v>
      </c>
      <c r="V49" s="13">
        <f t="shared" si="21"/>
        <v>-8.2519586607895291E-8</v>
      </c>
      <c r="W49" s="13">
        <f t="shared" si="22"/>
        <v>8.8697078048989241E-22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2.155441423617175E-8</v>
      </c>
      <c r="E50" s="13">
        <f t="shared" si="4"/>
        <v>46394209.048921414</v>
      </c>
      <c r="F50" s="13">
        <f t="shared" si="5"/>
        <v>-3.2258064516129031E-2</v>
      </c>
      <c r="G50" s="13">
        <f t="shared" si="6"/>
        <v>-6.9530368503779837E-10</v>
      </c>
      <c r="H50" s="13">
        <f t="shared" si="7"/>
        <v>5.1109506425447997E-24</v>
      </c>
      <c r="I50" s="13">
        <f t="shared" si="8"/>
        <v>3.2258064516129031E-2</v>
      </c>
      <c r="J50" s="13">
        <f t="shared" si="9"/>
        <v>6.9530368503779837E-10</v>
      </c>
      <c r="K50" s="13">
        <f t="shared" si="10"/>
        <v>-5.1109506425447997E-24</v>
      </c>
      <c r="L50" s="13">
        <f t="shared" si="11"/>
        <v>1496587.3886748836</v>
      </c>
      <c r="M50" s="13">
        <f t="shared" si="12"/>
        <v>-1496587.3886748836</v>
      </c>
      <c r="N50" s="13">
        <f t="shared" si="13"/>
        <v>-1.1000925840564937E-8</v>
      </c>
      <c r="O50" s="13">
        <f t="shared" si="14"/>
        <v>1.1000925840564937E-8</v>
      </c>
      <c r="P50" s="13">
        <f t="shared" si="15"/>
        <v>1.7708086668334033E-21</v>
      </c>
      <c r="Q50" s="13">
        <f t="shared" si="16"/>
        <v>-1.7708086668334029E-21</v>
      </c>
      <c r="R50" s="13">
        <f t="shared" si="17"/>
        <v>-1.3016637029737696E-35</v>
      </c>
      <c r="S50" s="13">
        <f t="shared" si="18"/>
        <v>1.3016637029737693E-35</v>
      </c>
      <c r="T50" s="13">
        <f t="shared" si="19"/>
        <v>4.6705905568041881E-8</v>
      </c>
      <c r="U50" s="13">
        <f t="shared" si="20"/>
        <v>-3.4327931213575793E-22</v>
      </c>
      <c r="V50" s="13">
        <f t="shared" si="21"/>
        <v>4.6705905568041881E-8</v>
      </c>
      <c r="W50" s="13">
        <f t="shared" si="22"/>
        <v>-3.4169273513371116E-22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1.2196379852597747E-8</v>
      </c>
      <c r="E51" s="13">
        <f t="shared" si="4"/>
        <v>81991542.7434811</v>
      </c>
      <c r="F51" s="13">
        <f t="shared" si="5"/>
        <v>-3.125E-2</v>
      </c>
      <c r="G51" s="13">
        <f t="shared" si="6"/>
        <v>3.8113687039367966E-10</v>
      </c>
      <c r="H51" s="13">
        <f t="shared" si="7"/>
        <v>-1.4942375931888754E-24</v>
      </c>
      <c r="I51" s="13">
        <f t="shared" si="8"/>
        <v>3.125E-2</v>
      </c>
      <c r="J51" s="13">
        <f t="shared" si="9"/>
        <v>-3.8113687039367966E-10</v>
      </c>
      <c r="K51" s="13">
        <f t="shared" si="10"/>
        <v>1.4942375931888754E-24</v>
      </c>
      <c r="L51" s="13">
        <f t="shared" si="11"/>
        <v>-2562235.7107337844</v>
      </c>
      <c r="M51" s="13">
        <f t="shared" si="12"/>
        <v>2562235.7107337844</v>
      </c>
      <c r="N51" s="13">
        <f t="shared" si="13"/>
        <v>1.0045181190774994E-8</v>
      </c>
      <c r="O51" s="13">
        <f t="shared" si="14"/>
        <v>-1.0045181190774994E-8</v>
      </c>
      <c r="P51" s="13">
        <f t="shared" si="15"/>
        <v>-4.1030425906121422E-22</v>
      </c>
      <c r="Q51" s="13">
        <f t="shared" si="16"/>
        <v>4.1030425906121417E-22</v>
      </c>
      <c r="R51" s="13">
        <f t="shared" si="17"/>
        <v>1.6085876129000728E-36</v>
      </c>
      <c r="S51" s="13">
        <f t="shared" si="18"/>
        <v>-1.6085876129000725E-36</v>
      </c>
      <c r="T51" s="13">
        <f t="shared" si="19"/>
        <v>-2.6422679196434969E-8</v>
      </c>
      <c r="U51" s="13">
        <f t="shared" si="20"/>
        <v>1.035986002063474E-22</v>
      </c>
      <c r="V51" s="13">
        <f t="shared" si="21"/>
        <v>-2.6422679196434969E-8</v>
      </c>
      <c r="W51" s="13">
        <f t="shared" si="22"/>
        <v>1.027010345851338E-22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6.9012166083002699E-9</v>
      </c>
      <c r="E52" s="13">
        <f t="shared" ref="E52:E69" si="26">EXP($A52*Leiter_u1)</f>
        <v>144901987.10721156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-2.091277760090991E-10</v>
      </c>
      <c r="H52" s="13">
        <f t="shared" ref="H52:H69" si="29">Strom_1/$A52*SIN($A52*Leiter_v1)/EXP($A52*Leiter_u1)</f>
        <v>1.0253037602022471E-25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2.091277760090991E-10</v>
      </c>
      <c r="K52" s="13">
        <f t="shared" ref="K52:K69" si="32">Strom_2/$A52*SIN($A52*Leiter_v2)/EXP(-$A52*Leiter_u2)</f>
        <v>-1.0253037602022471E-25</v>
      </c>
      <c r="L52" s="13">
        <f t="shared" ref="L52:L69" si="33">F52+G52+I52+J52*EXP(-2*$A52*Leiter_u2)</f>
        <v>4390969.3062791387</v>
      </c>
      <c r="M52" s="13">
        <f t="shared" ref="M52:M69" si="34">F52+G52*EXP(2*$A52*Leiter_u1)+I52+J52</f>
        <v>-4390969.3062791387</v>
      </c>
      <c r="N52" s="13">
        <f t="shared" ref="N52:N69" si="35">H52+K52*EXP(-2*$A52*Leiter_u2)</f>
        <v>-2.1527878441478615E-9</v>
      </c>
      <c r="O52" s="13">
        <f t="shared" ref="O52:O69" si="36">H52*EXP(2*$A52*Leiter_u1)+K52</f>
        <v>2.1527878441478615E-9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9.5162257085816551E-23</v>
      </c>
      <c r="Q52" s="13">
        <f t="shared" ref="Q52:Q69" si="38">(M52+P52)*((Perm_mü1-1)/(Perm_mü1+1)*EXP(-2*$A52*Körper_u1))</f>
        <v>-9.516225708581654E-23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-4.6655791918896222E-38</v>
      </c>
      <c r="S52" s="13">
        <f t="shared" ref="S52:S69" si="40">(O52+R52)*((Perm_mü1-1)/(Perm_mü1+1)*EXP(-2*$A52*Körper_u1))</f>
        <v>4.6655791918896217E-38</v>
      </c>
      <c r="T52" s="13">
        <f t="shared" ref="T52:T69" si="41">Strom_1/Metric_h*$A52*((-(I52+J52+P52)*$B52-(K52+R52)*$C52)*$D52+((Q52*$B52+S52*$C52)*$E52))</f>
        <v>1.495335167944612E-8</v>
      </c>
      <c r="U52" s="13">
        <f t="shared" ref="U52:U69" si="42">Strom_1/Metric_h*$A52*((-(I52+J52+P52)*$C52+(K52+R52)*$B52)*$D52+((-Q52*$C52+S52*$B52)*$E52))</f>
        <v>-7.3307893547715094E-24</v>
      </c>
      <c r="V52" s="13">
        <f t="shared" ref="V52:V69" si="43">KoorK_xu*T52-KoorK_xv*U52</f>
        <v>1.495335167944612E-8</v>
      </c>
      <c r="W52" s="13">
        <f t="shared" ref="W52:W69" si="44">KoorK_yu*T52+KoorK_yv*U52</f>
        <v>-6.8228312370648757E-24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3.9049940433378094E-9</v>
      </c>
      <c r="E53" s="13">
        <f t="shared" si="26"/>
        <v>256082336.84916097</v>
      </c>
      <c r="F53" s="13">
        <f t="shared" si="27"/>
        <v>-2.9411764705882353E-2</v>
      </c>
      <c r="G53" s="13">
        <f t="shared" si="28"/>
        <v>1.148527659805238E-10</v>
      </c>
      <c r="H53" s="13">
        <f t="shared" si="29"/>
        <v>3.3765824363189132E-25</v>
      </c>
      <c r="I53" s="13">
        <f t="shared" si="30"/>
        <v>2.9411764705882353E-2</v>
      </c>
      <c r="J53" s="13">
        <f t="shared" si="31"/>
        <v>-1.148527659805238E-10</v>
      </c>
      <c r="K53" s="13">
        <f t="shared" si="32"/>
        <v>-3.3765824363189132E-25</v>
      </c>
      <c r="L53" s="13">
        <f t="shared" si="33"/>
        <v>-7531833.4367400268</v>
      </c>
      <c r="M53" s="13">
        <f t="shared" si="34"/>
        <v>7531833.4367400268</v>
      </c>
      <c r="N53" s="13">
        <f t="shared" si="35"/>
        <v>-2.2143007422292737E-8</v>
      </c>
      <c r="O53" s="13">
        <f t="shared" si="36"/>
        <v>2.2143007422292737E-8</v>
      </c>
      <c r="P53" s="13">
        <f t="shared" si="37"/>
        <v>-2.2091358716834877E-23</v>
      </c>
      <c r="Q53" s="13">
        <f t="shared" si="38"/>
        <v>2.2091358716834877E-23</v>
      </c>
      <c r="R53" s="13">
        <f t="shared" si="39"/>
        <v>-6.4946884997384008E-38</v>
      </c>
      <c r="S53" s="13">
        <f t="shared" si="40"/>
        <v>6.4946884997384008E-38</v>
      </c>
      <c r="T53" s="13">
        <f t="shared" si="41"/>
        <v>-8.4602506968321098E-9</v>
      </c>
      <c r="U53" s="13">
        <f t="shared" si="42"/>
        <v>-2.4873707598169483E-23</v>
      </c>
      <c r="V53" s="13">
        <f t="shared" si="43"/>
        <v>-8.4602506968321098E-9</v>
      </c>
      <c r="W53" s="13">
        <f t="shared" si="44"/>
        <v>-2.5161098218775033E-23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2.2096072828903006E-9</v>
      </c>
      <c r="E54" s="13">
        <f t="shared" si="26"/>
        <v>452569109.33599895</v>
      </c>
      <c r="F54" s="13">
        <f t="shared" si="27"/>
        <v>-2.8571428571428571E-2</v>
      </c>
      <c r="G54" s="13">
        <f t="shared" si="28"/>
        <v>-6.3131636654008587E-11</v>
      </c>
      <c r="H54" s="13">
        <f t="shared" si="29"/>
        <v>4.9499832396454796E-25</v>
      </c>
      <c r="I54" s="13">
        <f t="shared" si="30"/>
        <v>2.8571428571428571E-2</v>
      </c>
      <c r="J54" s="13">
        <f t="shared" si="31"/>
        <v>6.3131636654008587E-11</v>
      </c>
      <c r="K54" s="13">
        <f t="shared" si="32"/>
        <v>-4.9499832396454796E-25</v>
      </c>
      <c r="L54" s="13">
        <f t="shared" si="33"/>
        <v>12930545.98102854</v>
      </c>
      <c r="M54" s="13">
        <f t="shared" si="34"/>
        <v>-12930545.98102854</v>
      </c>
      <c r="N54" s="13">
        <f t="shared" si="35"/>
        <v>-1.0138496208539588E-7</v>
      </c>
      <c r="O54" s="13">
        <f t="shared" si="36"/>
        <v>1.0138496208539588E-7</v>
      </c>
      <c r="P54" s="13">
        <f t="shared" si="37"/>
        <v>5.1328192509436445E-24</v>
      </c>
      <c r="Q54" s="13">
        <f t="shared" si="38"/>
        <v>-5.1328192509436437E-24</v>
      </c>
      <c r="R54" s="13">
        <f t="shared" si="39"/>
        <v>-4.024506667480392E-38</v>
      </c>
      <c r="S54" s="13">
        <f t="shared" si="40"/>
        <v>4.0245066674803914E-38</v>
      </c>
      <c r="T54" s="13">
        <f t="shared" si="41"/>
        <v>4.7875720615206553E-9</v>
      </c>
      <c r="U54" s="13">
        <f t="shared" si="42"/>
        <v>-3.7536694288400823E-23</v>
      </c>
      <c r="V54" s="13">
        <f t="shared" si="43"/>
        <v>4.7875720615206553E-9</v>
      </c>
      <c r="W54" s="13">
        <f t="shared" si="44"/>
        <v>-3.73740627831111E-23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1.2502872707146657E-9</v>
      </c>
      <c r="E55" s="13">
        <f t="shared" si="26"/>
        <v>799816188.98543119</v>
      </c>
      <c r="F55" s="13">
        <f t="shared" si="27"/>
        <v>-2.7777777777777776E-2</v>
      </c>
      <c r="G55" s="13">
        <f t="shared" si="28"/>
        <v>3.4730201964296267E-11</v>
      </c>
      <c r="H55" s="13">
        <f t="shared" si="29"/>
        <v>-1.5317875179079881E-25</v>
      </c>
      <c r="I55" s="13">
        <f t="shared" si="30"/>
        <v>2.7777777777777776E-2</v>
      </c>
      <c r="J55" s="13">
        <f t="shared" si="31"/>
        <v>-3.4730201964296267E-11</v>
      </c>
      <c r="K55" s="13">
        <f t="shared" si="32"/>
        <v>1.5317875179079881E-25</v>
      </c>
      <c r="L55" s="13">
        <f t="shared" si="33"/>
        <v>-22217116.360706419</v>
      </c>
      <c r="M55" s="13">
        <f t="shared" si="34"/>
        <v>22217116.360706419</v>
      </c>
      <c r="N55" s="13">
        <f t="shared" si="35"/>
        <v>9.798935681464017E-8</v>
      </c>
      <c r="O55" s="13">
        <f t="shared" si="36"/>
        <v>-9.798935681464017E-8</v>
      </c>
      <c r="P55" s="13">
        <f t="shared" si="37"/>
        <v>-1.193559806554968E-24</v>
      </c>
      <c r="Q55" s="13">
        <f t="shared" si="38"/>
        <v>1.1935598065549678E-24</v>
      </c>
      <c r="R55" s="13">
        <f t="shared" si="39"/>
        <v>5.264236630230661E-39</v>
      </c>
      <c r="S55" s="13">
        <f t="shared" si="40"/>
        <v>-5.2642366302306603E-39</v>
      </c>
      <c r="T55" s="13">
        <f t="shared" si="41"/>
        <v>-2.7088323168143219E-9</v>
      </c>
      <c r="U55" s="13">
        <f t="shared" si="42"/>
        <v>1.1947726641077715E-23</v>
      </c>
      <c r="V55" s="13">
        <f t="shared" si="43"/>
        <v>-2.7088323168143219E-9</v>
      </c>
      <c r="W55" s="13">
        <f t="shared" si="44"/>
        <v>1.185570891860796E-23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7.0746429531420524E-10</v>
      </c>
      <c r="E56" s="13">
        <f t="shared" si="26"/>
        <v>1413498895.4543228</v>
      </c>
      <c r="F56" s="13">
        <f t="shared" si="27"/>
        <v>-2.7027027027027029E-2</v>
      </c>
      <c r="G56" s="13">
        <f t="shared" si="28"/>
        <v>-1.9120656630113658E-11</v>
      </c>
      <c r="H56" s="13">
        <f t="shared" si="29"/>
        <v>1.874466047326915E-26</v>
      </c>
      <c r="I56" s="13">
        <f t="shared" si="30"/>
        <v>2.7027027027027029E-2</v>
      </c>
      <c r="J56" s="13">
        <f t="shared" si="31"/>
        <v>1.9120656630113658E-11</v>
      </c>
      <c r="K56" s="13">
        <f t="shared" si="32"/>
        <v>-1.874466047326915E-26</v>
      </c>
      <c r="L56" s="13">
        <f t="shared" si="33"/>
        <v>38202672.850116841</v>
      </c>
      <c r="M56" s="13">
        <f t="shared" si="34"/>
        <v>-38202672.850116841</v>
      </c>
      <c r="N56" s="13">
        <f t="shared" si="35"/>
        <v>-3.745144037673987E-8</v>
      </c>
      <c r="O56" s="13">
        <f t="shared" si="36"/>
        <v>3.745144037673987E-8</v>
      </c>
      <c r="P56" s="13">
        <f t="shared" si="37"/>
        <v>2.7775867564548045E-25</v>
      </c>
      <c r="Q56" s="13">
        <f t="shared" si="38"/>
        <v>-2.777586756454804E-25</v>
      </c>
      <c r="R56" s="13">
        <f t="shared" si="39"/>
        <v>-2.7229671915553217E-40</v>
      </c>
      <c r="S56" s="13">
        <f t="shared" si="40"/>
        <v>2.7229671915553213E-40</v>
      </c>
      <c r="T56" s="13">
        <f t="shared" si="41"/>
        <v>1.5328430702479258E-9</v>
      </c>
      <c r="U56" s="13">
        <f t="shared" si="42"/>
        <v>-1.5026697817199429E-24</v>
      </c>
      <c r="V56" s="13">
        <f t="shared" si="43"/>
        <v>1.5328430702479258E-9</v>
      </c>
      <c r="W56" s="13">
        <f t="shared" si="44"/>
        <v>-1.4505998446654274E-24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4.0031258484966987E-10</v>
      </c>
      <c r="E57" s="13">
        <f t="shared" si="26"/>
        <v>2498047870.2050595</v>
      </c>
      <c r="F57" s="13">
        <f t="shared" si="27"/>
        <v>-2.6315789473684209E-2</v>
      </c>
      <c r="G57" s="13">
        <f t="shared" si="28"/>
        <v>1.0534541706570259E-11</v>
      </c>
      <c r="H57" s="13">
        <f t="shared" si="29"/>
        <v>-1.2389665532255796E-25</v>
      </c>
      <c r="I57" s="13">
        <f t="shared" si="30"/>
        <v>2.6315789473684209E-2</v>
      </c>
      <c r="J57" s="13">
        <f t="shared" si="31"/>
        <v>-1.0534541706570259E-11</v>
      </c>
      <c r="K57" s="13">
        <f t="shared" si="32"/>
        <v>1.2389665532255796E-25</v>
      </c>
      <c r="L57" s="13">
        <f t="shared" si="33"/>
        <v>-65738101.847501568</v>
      </c>
      <c r="M57" s="13">
        <f t="shared" si="34"/>
        <v>65738101.847501568</v>
      </c>
      <c r="N57" s="13">
        <f t="shared" si="35"/>
        <v>7.7314525615094837E-7</v>
      </c>
      <c r="O57" s="13">
        <f t="shared" si="36"/>
        <v>-7.7314525615094837E-7</v>
      </c>
      <c r="P57" s="13">
        <f t="shared" si="37"/>
        <v>-6.4685722143804925E-26</v>
      </c>
      <c r="Q57" s="13">
        <f t="shared" si="38"/>
        <v>6.4685722143804913E-26</v>
      </c>
      <c r="R57" s="13">
        <f t="shared" si="39"/>
        <v>7.6076822741546593E-40</v>
      </c>
      <c r="S57" s="13">
        <f t="shared" si="40"/>
        <v>-7.6076822741546577E-40</v>
      </c>
      <c r="T57" s="13">
        <f t="shared" si="41"/>
        <v>-8.6731494954103719E-10</v>
      </c>
      <c r="U57" s="13">
        <f t="shared" si="42"/>
        <v>1.0200640207892896E-23</v>
      </c>
      <c r="V57" s="13">
        <f t="shared" si="43"/>
        <v>-8.6731494954103719E-10</v>
      </c>
      <c r="W57" s="13">
        <f t="shared" si="44"/>
        <v>1.0171177938919897E-23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2.2651343205645796E-10</v>
      </c>
      <c r="E58" s="13">
        <f t="shared" si="26"/>
        <v>4414749231.0776176</v>
      </c>
      <c r="F58" s="13">
        <f t="shared" si="27"/>
        <v>-2.564102564102564E-2</v>
      </c>
      <c r="G58" s="13">
        <f t="shared" si="28"/>
        <v>-5.8080367193963583E-12</v>
      </c>
      <c r="H58" s="13">
        <f t="shared" si="29"/>
        <v>4.8385549629976844E-26</v>
      </c>
      <c r="I58" s="13">
        <f t="shared" si="30"/>
        <v>2.564102564102564E-2</v>
      </c>
      <c r="J58" s="13">
        <f t="shared" si="31"/>
        <v>5.8080367193963583E-12</v>
      </c>
      <c r="K58" s="13">
        <f t="shared" si="32"/>
        <v>-4.8385549629976844E-26</v>
      </c>
      <c r="L58" s="13">
        <f t="shared" si="33"/>
        <v>113198698.23275946</v>
      </c>
      <c r="M58" s="13">
        <f t="shared" si="34"/>
        <v>-113198698.23275946</v>
      </c>
      <c r="N58" s="13">
        <f t="shared" si="35"/>
        <v>-9.4303488356031084E-7</v>
      </c>
      <c r="O58" s="13">
        <f t="shared" si="36"/>
        <v>9.4303488356031084E-7</v>
      </c>
      <c r="P58" s="13">
        <f t="shared" si="37"/>
        <v>1.5074749051818832E-26</v>
      </c>
      <c r="Q58" s="13">
        <f t="shared" si="38"/>
        <v>-1.5074749051818829E-26</v>
      </c>
      <c r="R58" s="13">
        <f t="shared" si="39"/>
        <v>-1.2558460864586864E-40</v>
      </c>
      <c r="S58" s="13">
        <f t="shared" si="40"/>
        <v>1.2558460864586862E-40</v>
      </c>
      <c r="T58" s="13">
        <f t="shared" si="41"/>
        <v>4.9077585392149935E-10</v>
      </c>
      <c r="U58" s="13">
        <f t="shared" si="42"/>
        <v>-4.0885050291375985E-24</v>
      </c>
      <c r="V58" s="13">
        <f t="shared" si="43"/>
        <v>4.9077585392149935E-10</v>
      </c>
      <c r="W58" s="13">
        <f t="shared" si="44"/>
        <v>-4.0718336109620673E-24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1.2817067672569802E-10</v>
      </c>
      <c r="E59" s="13">
        <f t="shared" si="26"/>
        <v>7802096591.4078035</v>
      </c>
      <c r="F59" s="13">
        <f t="shared" si="27"/>
        <v>-2.5000000000000001E-2</v>
      </c>
      <c r="G59" s="13">
        <f t="shared" si="28"/>
        <v>3.2042669181424505E-12</v>
      </c>
      <c r="H59" s="13">
        <f t="shared" si="29"/>
        <v>-1.5702810655508115E-26</v>
      </c>
      <c r="I59" s="13">
        <f t="shared" si="30"/>
        <v>2.5000000000000001E-2</v>
      </c>
      <c r="J59" s="13">
        <f t="shared" si="31"/>
        <v>-3.2042669181424505E-12</v>
      </c>
      <c r="K59" s="13">
        <f t="shared" si="32"/>
        <v>1.5702810655508115E-26</v>
      </c>
      <c r="L59" s="13">
        <f t="shared" si="33"/>
        <v>-195052414.78519511</v>
      </c>
      <c r="M59" s="13">
        <f t="shared" si="34"/>
        <v>195052414.78519511</v>
      </c>
      <c r="N59" s="13">
        <f t="shared" si="35"/>
        <v>9.5587265840110817E-7</v>
      </c>
      <c r="O59" s="13">
        <f t="shared" si="36"/>
        <v>-9.5587265840110817E-7</v>
      </c>
      <c r="P59" s="13">
        <f t="shared" si="37"/>
        <v>-3.5154212821762318E-27</v>
      </c>
      <c r="Q59" s="13">
        <f t="shared" si="38"/>
        <v>3.5154212821762311E-27</v>
      </c>
      <c r="R59" s="13">
        <f t="shared" si="39"/>
        <v>1.7227651808844359E-41</v>
      </c>
      <c r="S59" s="13">
        <f t="shared" si="40"/>
        <v>-1.7227651808844354E-41</v>
      </c>
      <c r="T59" s="13">
        <f t="shared" si="41"/>
        <v>-2.7769573544632671E-10</v>
      </c>
      <c r="U59" s="13">
        <f t="shared" si="42"/>
        <v>1.3608856538539175E-24</v>
      </c>
      <c r="V59" s="13">
        <f t="shared" si="43"/>
        <v>-2.7769573544632671E-10</v>
      </c>
      <c r="W59" s="13">
        <f t="shared" si="44"/>
        <v>1.3514524641519482E-24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7.252427471157125E-11</v>
      </c>
      <c r="E60" s="13">
        <f t="shared" si="26"/>
        <v>13788486737.39925</v>
      </c>
      <c r="F60" s="13">
        <f t="shared" si="27"/>
        <v>-2.4390243902439025E-2</v>
      </c>
      <c r="G60" s="13">
        <f t="shared" si="28"/>
        <v>-1.7688847490627134E-12</v>
      </c>
      <c r="H60" s="13">
        <f t="shared" si="29"/>
        <v>2.7738323443275066E-26</v>
      </c>
      <c r="I60" s="13">
        <f t="shared" si="30"/>
        <v>2.4390243902439025E-2</v>
      </c>
      <c r="J60" s="13">
        <f t="shared" si="31"/>
        <v>1.7688847490627134E-12</v>
      </c>
      <c r="K60" s="13">
        <f t="shared" si="32"/>
        <v>-2.7738323443275066E-26</v>
      </c>
      <c r="L60" s="13">
        <f t="shared" si="33"/>
        <v>336304554.5707134</v>
      </c>
      <c r="M60" s="13">
        <f t="shared" si="34"/>
        <v>-336304554.5707134</v>
      </c>
      <c r="N60" s="13">
        <f t="shared" si="35"/>
        <v>-5.2736756959841189E-6</v>
      </c>
      <c r="O60" s="13">
        <f t="shared" si="36"/>
        <v>5.2736756959841189E-6</v>
      </c>
      <c r="P60" s="13">
        <f t="shared" si="37"/>
        <v>8.2030655673606725E-28</v>
      </c>
      <c r="Q60" s="13">
        <f t="shared" si="38"/>
        <v>-8.2030655673606725E-28</v>
      </c>
      <c r="R60" s="13">
        <f t="shared" si="39"/>
        <v>-1.2863431947977971E-41</v>
      </c>
      <c r="S60" s="13">
        <f t="shared" si="40"/>
        <v>1.2863431947977971E-41</v>
      </c>
      <c r="T60" s="13">
        <f t="shared" si="41"/>
        <v>1.5713409255785367E-10</v>
      </c>
      <c r="U60" s="13">
        <f t="shared" si="42"/>
        <v>-2.4640431860036731E-24</v>
      </c>
      <c r="V60" s="13">
        <f t="shared" si="43"/>
        <v>1.5713409255785367E-10</v>
      </c>
      <c r="W60" s="13">
        <f t="shared" si="44"/>
        <v>-2.4587054169473257E-24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4.1037236884502447E-11</v>
      </c>
      <c r="E61" s="13">
        <f t="shared" si="26"/>
        <v>24368112375.949127</v>
      </c>
      <c r="F61" s="13">
        <f t="shared" si="27"/>
        <v>-2.3809523809523808E-2</v>
      </c>
      <c r="G61" s="13">
        <f t="shared" si="28"/>
        <v>9.7707706867862946E-13</v>
      </c>
      <c r="H61" s="13">
        <f t="shared" si="29"/>
        <v>1.9148793979970075E-27</v>
      </c>
      <c r="I61" s="13">
        <f t="shared" si="30"/>
        <v>2.3809523809523808E-2</v>
      </c>
      <c r="J61" s="13">
        <f t="shared" si="31"/>
        <v>-9.7707706867862946E-13</v>
      </c>
      <c r="K61" s="13">
        <f t="shared" si="32"/>
        <v>-1.9148793979970075E-27</v>
      </c>
      <c r="L61" s="13">
        <f t="shared" si="33"/>
        <v>-580193151.80831242</v>
      </c>
      <c r="M61" s="13">
        <f t="shared" si="34"/>
        <v>580193151.80831242</v>
      </c>
      <c r="N61" s="13">
        <f t="shared" si="35"/>
        <v>-1.1370647709081654E-6</v>
      </c>
      <c r="O61" s="13">
        <f t="shared" si="36"/>
        <v>1.1370647709081654E-6</v>
      </c>
      <c r="P61" s="13">
        <f t="shared" si="37"/>
        <v>-1.9152850551564786E-28</v>
      </c>
      <c r="Q61" s="13">
        <f t="shared" si="38"/>
        <v>1.9152850551564782E-28</v>
      </c>
      <c r="R61" s="13">
        <f t="shared" si="39"/>
        <v>-3.753583019168157E-43</v>
      </c>
      <c r="S61" s="13">
        <f t="shared" si="40"/>
        <v>3.7535830191681562E-43</v>
      </c>
      <c r="T61" s="13">
        <f t="shared" si="41"/>
        <v>-8.8911981124615554E-11</v>
      </c>
      <c r="U61" s="13">
        <f t="shared" si="42"/>
        <v>-1.7425087499953314E-25</v>
      </c>
      <c r="V61" s="13">
        <f t="shared" si="43"/>
        <v>-8.8911981124615554E-11</v>
      </c>
      <c r="W61" s="13">
        <f t="shared" si="44"/>
        <v>-1.7727117195648268E-25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2.3220567428109377E-11</v>
      </c>
      <c r="E62" s="13">
        <f t="shared" si="26"/>
        <v>43065269748.294876</v>
      </c>
      <c r="F62" s="13">
        <f t="shared" si="27"/>
        <v>-2.3255813953488372E-2</v>
      </c>
      <c r="G62" s="13">
        <f t="shared" si="28"/>
        <v>-5.4001319600254363E-13</v>
      </c>
      <c r="H62" s="13">
        <f t="shared" si="29"/>
        <v>4.7633764988359752E-27</v>
      </c>
      <c r="I62" s="13">
        <f t="shared" si="30"/>
        <v>2.3255813953488372E-2</v>
      </c>
      <c r="J62" s="13">
        <f t="shared" si="31"/>
        <v>5.4001319600254363E-13</v>
      </c>
      <c r="K62" s="13">
        <f t="shared" si="32"/>
        <v>-4.7633764988359752E-27</v>
      </c>
      <c r="L62" s="13">
        <f t="shared" si="33"/>
        <v>1001517901.1231366</v>
      </c>
      <c r="M62" s="13">
        <f t="shared" si="34"/>
        <v>-1001517901.1231366</v>
      </c>
      <c r="N62" s="13">
        <f t="shared" si="35"/>
        <v>-8.8342412161183742E-6</v>
      </c>
      <c r="O62" s="13">
        <f t="shared" si="36"/>
        <v>8.8342412161183742E-6</v>
      </c>
      <c r="P62" s="13">
        <f t="shared" si="37"/>
        <v>4.4744218324356808E-29</v>
      </c>
      <c r="Q62" s="13">
        <f t="shared" si="38"/>
        <v>-4.4744218324356808E-29</v>
      </c>
      <c r="R62" s="13">
        <f t="shared" si="39"/>
        <v>-3.9468212925675109E-43</v>
      </c>
      <c r="S62" s="13">
        <f t="shared" si="40"/>
        <v>3.9468212925675117E-43</v>
      </c>
      <c r="T62" s="13">
        <f t="shared" si="41"/>
        <v>5.0310499408401534E-11</v>
      </c>
      <c r="U62" s="13">
        <f t="shared" si="42"/>
        <v>-4.4377988753969962E-25</v>
      </c>
      <c r="V62" s="13">
        <f t="shared" si="43"/>
        <v>5.0310499408401534E-11</v>
      </c>
      <c r="W62" s="13">
        <f t="shared" si="44"/>
        <v>-4.4207086422986203E-25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1.3139158301542398E-11</v>
      </c>
      <c r="E63" s="13">
        <f t="shared" si="26"/>
        <v>76108375974.327866</v>
      </c>
      <c r="F63" s="13">
        <f t="shared" si="27"/>
        <v>-2.2727272727272728E-2</v>
      </c>
      <c r="G63" s="13">
        <f t="shared" si="28"/>
        <v>2.9861723412596362E-13</v>
      </c>
      <c r="H63" s="13">
        <f t="shared" si="29"/>
        <v>-5.8533480788129741E-27</v>
      </c>
      <c r="I63" s="13">
        <f t="shared" si="30"/>
        <v>2.2727272727272728E-2</v>
      </c>
      <c r="J63" s="13">
        <f t="shared" si="31"/>
        <v>-2.9861723412596362E-13</v>
      </c>
      <c r="K63" s="13">
        <f t="shared" si="32"/>
        <v>5.8533480788129741E-27</v>
      </c>
      <c r="L63" s="13">
        <f t="shared" si="33"/>
        <v>-1729735817.598361</v>
      </c>
      <c r="M63" s="13">
        <f t="shared" si="34"/>
        <v>1729735817.598361</v>
      </c>
      <c r="N63" s="13">
        <f t="shared" si="35"/>
        <v>3.3905430322626675E-5</v>
      </c>
      <c r="O63" s="13">
        <f t="shared" si="36"/>
        <v>-3.3905430322626675E-5</v>
      </c>
      <c r="P63" s="13">
        <f t="shared" si="37"/>
        <v>-1.0458643875429769E-29</v>
      </c>
      <c r="Q63" s="13">
        <f t="shared" si="38"/>
        <v>1.0458643875429769E-29</v>
      </c>
      <c r="R63" s="13">
        <f t="shared" si="39"/>
        <v>2.0500519072322773E-43</v>
      </c>
      <c r="S63" s="13">
        <f t="shared" si="40"/>
        <v>-2.0500519072322773E-43</v>
      </c>
      <c r="T63" s="13">
        <f t="shared" si="41"/>
        <v>-2.8467585780086579E-11</v>
      </c>
      <c r="U63" s="13">
        <f t="shared" si="42"/>
        <v>5.580090954700128E-25</v>
      </c>
      <c r="V63" s="13">
        <f t="shared" si="43"/>
        <v>-2.8467585780086579E-11</v>
      </c>
      <c r="W63" s="13">
        <f t="shared" si="44"/>
        <v>5.5704206536208182E-25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7.4346796824614581E-12</v>
      </c>
      <c r="E64" s="13">
        <f t="shared" si="26"/>
        <v>134504786044.65204</v>
      </c>
      <c r="F64" s="13">
        <f t="shared" si="27"/>
        <v>-2.2222222222222223E-2</v>
      </c>
      <c r="G64" s="13">
        <f t="shared" si="28"/>
        <v>-1.6521510405469908E-13</v>
      </c>
      <c r="H64" s="13">
        <f t="shared" si="29"/>
        <v>3.2389667245123904E-28</v>
      </c>
      <c r="I64" s="13">
        <f t="shared" si="30"/>
        <v>2.2222222222222223E-2</v>
      </c>
      <c r="J64" s="13">
        <f t="shared" si="31"/>
        <v>1.6521510405469908E-13</v>
      </c>
      <c r="K64" s="13">
        <f t="shared" si="32"/>
        <v>-3.2389667245123904E-28</v>
      </c>
      <c r="L64" s="13">
        <f t="shared" si="33"/>
        <v>2988995245.4367118</v>
      </c>
      <c r="M64" s="13">
        <f t="shared" si="34"/>
        <v>-2988995245.4367118</v>
      </c>
      <c r="N64" s="13">
        <f t="shared" si="35"/>
        <v>-5.8597887857093288E-6</v>
      </c>
      <c r="O64" s="13">
        <f t="shared" si="36"/>
        <v>5.8597887857093288E-6</v>
      </c>
      <c r="P64" s="13">
        <f t="shared" si="37"/>
        <v>2.4458972491516029E-30</v>
      </c>
      <c r="Q64" s="13">
        <f t="shared" si="38"/>
        <v>-2.4458972491516029E-30</v>
      </c>
      <c r="R64" s="13">
        <f t="shared" si="39"/>
        <v>-4.7950699464835699E-45</v>
      </c>
      <c r="S64" s="13">
        <f t="shared" si="40"/>
        <v>4.7950699464835699E-45</v>
      </c>
      <c r="T64" s="13">
        <f t="shared" si="41"/>
        <v>1.6108213506945841E-11</v>
      </c>
      <c r="U64" s="13">
        <f t="shared" si="42"/>
        <v>-3.1579354652328362E-26</v>
      </c>
      <c r="V64" s="13">
        <f t="shared" si="43"/>
        <v>1.6108213506945841E-11</v>
      </c>
      <c r="W64" s="13">
        <f t="shared" si="44"/>
        <v>-3.1032166437404506E-26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4.2068495342138151E-12</v>
      </c>
      <c r="E65" s="13">
        <f t="shared" si="26"/>
        <v>237707574722.39429</v>
      </c>
      <c r="F65" s="13">
        <f t="shared" si="27"/>
        <v>-2.1739130434782608E-2</v>
      </c>
      <c r="G65" s="13">
        <f t="shared" si="28"/>
        <v>9.1453250743778577E-14</v>
      </c>
      <c r="H65" s="13">
        <f t="shared" si="29"/>
        <v>-1.1652159504638988E-27</v>
      </c>
      <c r="I65" s="13">
        <f t="shared" si="30"/>
        <v>2.1739130434782608E-2</v>
      </c>
      <c r="J65" s="13">
        <f t="shared" si="31"/>
        <v>-9.1453250743778577E-14</v>
      </c>
      <c r="K65" s="13">
        <f t="shared" si="32"/>
        <v>1.1652159504638988E-27</v>
      </c>
      <c r="L65" s="13">
        <f t="shared" si="33"/>
        <v>-5167555972.2259617</v>
      </c>
      <c r="M65" s="13">
        <f t="shared" si="34"/>
        <v>5167555972.2259617</v>
      </c>
      <c r="N65" s="13">
        <f t="shared" si="35"/>
        <v>6.5840400366110456E-5</v>
      </c>
      <c r="O65" s="13">
        <f t="shared" si="36"/>
        <v>-6.5840400366110456E-5</v>
      </c>
      <c r="P65" s="13">
        <f t="shared" si="37"/>
        <v>-5.7228921478926047E-31</v>
      </c>
      <c r="Q65" s="13">
        <f t="shared" si="38"/>
        <v>5.7228921478926038E-31</v>
      </c>
      <c r="R65" s="13">
        <f t="shared" si="39"/>
        <v>7.2915999806192842E-45</v>
      </c>
      <c r="S65" s="13">
        <f t="shared" si="40"/>
        <v>-7.2915999806192842E-45</v>
      </c>
      <c r="T65" s="13">
        <f t="shared" si="41"/>
        <v>-9.1146623183575414E-12</v>
      </c>
      <c r="U65" s="13">
        <f t="shared" si="42"/>
        <v>1.1613109023782467E-25</v>
      </c>
      <c r="V65" s="13">
        <f t="shared" si="43"/>
        <v>-9.1146623183575414E-12</v>
      </c>
      <c r="W65" s="13">
        <f t="shared" si="44"/>
        <v>1.1582146957123337E-25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2.3804096153952543E-12</v>
      </c>
      <c r="E66" s="13">
        <f t="shared" si="26"/>
        <v>420095765675.16736</v>
      </c>
      <c r="F66" s="13">
        <f t="shared" si="27"/>
        <v>-2.1276595744680851E-2</v>
      </c>
      <c r="G66" s="13">
        <f t="shared" si="28"/>
        <v>-5.0647013093516045E-14</v>
      </c>
      <c r="H66" s="13">
        <f t="shared" si="29"/>
        <v>-2.4816749238805578E-28</v>
      </c>
      <c r="I66" s="13">
        <f t="shared" si="30"/>
        <v>2.1276595744680851E-2</v>
      </c>
      <c r="J66" s="13">
        <f t="shared" si="31"/>
        <v>5.0647013093516045E-14</v>
      </c>
      <c r="K66" s="13">
        <f t="shared" si="32"/>
        <v>2.4816749238805578E-28</v>
      </c>
      <c r="L66" s="13">
        <f t="shared" si="33"/>
        <v>8938207780.3227081</v>
      </c>
      <c r="M66" s="13">
        <f t="shared" si="34"/>
        <v>-8938207780.3227081</v>
      </c>
      <c r="N66" s="13">
        <f t="shared" si="35"/>
        <v>4.3796711312282152E-5</v>
      </c>
      <c r="O66" s="13">
        <f t="shared" si="36"/>
        <v>-4.3796711312282152E-5</v>
      </c>
      <c r="P66" s="13">
        <f t="shared" si="37"/>
        <v>1.3396711529064805E-31</v>
      </c>
      <c r="Q66" s="13">
        <f t="shared" si="38"/>
        <v>-1.3396711529064803E-31</v>
      </c>
      <c r="R66" s="13">
        <f t="shared" si="39"/>
        <v>6.564312687651458E-46</v>
      </c>
      <c r="S66" s="13">
        <f t="shared" si="40"/>
        <v>-6.5643126876514572E-46</v>
      </c>
      <c r="T66" s="13">
        <f t="shared" si="41"/>
        <v>5.1574666578180292E-12</v>
      </c>
      <c r="U66" s="13">
        <f t="shared" si="42"/>
        <v>2.527126610482152E-26</v>
      </c>
      <c r="V66" s="13">
        <f t="shared" si="43"/>
        <v>5.1574666578180292E-12</v>
      </c>
      <c r="W66" s="13">
        <f t="shared" si="44"/>
        <v>2.5446462750483305E-26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1.3469343010683939E-12</v>
      </c>
      <c r="E67" s="13">
        <f t="shared" si="26"/>
        <v>742426708716.82153</v>
      </c>
      <c r="F67" s="13">
        <f t="shared" si="27"/>
        <v>-2.0833333333333332E-2</v>
      </c>
      <c r="G67" s="13">
        <f t="shared" si="28"/>
        <v>2.8061131272258202E-14</v>
      </c>
      <c r="H67" s="13">
        <f t="shared" si="29"/>
        <v>-1.6501944778173647E-28</v>
      </c>
      <c r="I67" s="13">
        <f t="shared" si="30"/>
        <v>2.0833333333333332E-2</v>
      </c>
      <c r="J67" s="13">
        <f t="shared" si="31"/>
        <v>-2.8061131272258202E-14</v>
      </c>
      <c r="K67" s="13">
        <f t="shared" si="32"/>
        <v>1.6501944778173647E-28</v>
      </c>
      <c r="L67" s="13">
        <f t="shared" si="33"/>
        <v>-15467223098.267113</v>
      </c>
      <c r="M67" s="13">
        <f t="shared" si="34"/>
        <v>15467223098.267113</v>
      </c>
      <c r="N67" s="13">
        <f t="shared" si="35"/>
        <v>9.0958293506730604E-5</v>
      </c>
      <c r="O67" s="13">
        <f t="shared" si="36"/>
        <v>-9.0958293506730604E-5</v>
      </c>
      <c r="P67" s="13">
        <f t="shared" si="37"/>
        <v>-3.1374549389918258E-32</v>
      </c>
      <c r="Q67" s="13">
        <f t="shared" si="38"/>
        <v>3.1374549389918253E-32</v>
      </c>
      <c r="R67" s="13">
        <f t="shared" si="39"/>
        <v>1.8450470740086025E-46</v>
      </c>
      <c r="S67" s="13">
        <f t="shared" si="40"/>
        <v>-1.8450470740086021E-46</v>
      </c>
      <c r="T67" s="13">
        <f t="shared" si="41"/>
        <v>-2.9183024708783715E-12</v>
      </c>
      <c r="U67" s="13">
        <f t="shared" si="42"/>
        <v>1.7161712308945423E-26</v>
      </c>
      <c r="V67" s="13">
        <f t="shared" si="43"/>
        <v>-2.9183024708783715E-12</v>
      </c>
      <c r="W67" s="13">
        <f t="shared" si="44"/>
        <v>1.7062578986745586E-26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7.6215118593921451E-13</v>
      </c>
      <c r="E68" s="13">
        <f t="shared" si="26"/>
        <v>1312075633350.4612</v>
      </c>
      <c r="F68" s="13">
        <f t="shared" si="27"/>
        <v>-2.0408163265306121E-2</v>
      </c>
      <c r="G68" s="13">
        <f t="shared" si="28"/>
        <v>-1.5554105835494171E-14</v>
      </c>
      <c r="H68" s="13">
        <f t="shared" si="29"/>
        <v>2.5915268847583264E-28</v>
      </c>
      <c r="I68" s="13">
        <f t="shared" si="30"/>
        <v>2.0408163265306121E-2</v>
      </c>
      <c r="J68" s="13">
        <f t="shared" si="31"/>
        <v>1.5554105835494171E-14</v>
      </c>
      <c r="K68" s="13">
        <f t="shared" si="32"/>
        <v>-2.5915268847583264E-28</v>
      </c>
      <c r="L68" s="13">
        <f t="shared" si="33"/>
        <v>26777053741.846146</v>
      </c>
      <c r="M68" s="13">
        <f t="shared" si="34"/>
        <v>-26777053741.846146</v>
      </c>
      <c r="N68" s="13">
        <f t="shared" si="35"/>
        <v>-4.4614235881215556E-4</v>
      </c>
      <c r="O68" s="13">
        <f t="shared" si="36"/>
        <v>4.4614235881215556E-4</v>
      </c>
      <c r="P68" s="13">
        <f t="shared" si="37"/>
        <v>7.3509814210877567E-33</v>
      </c>
      <c r="Q68" s="13">
        <f t="shared" si="38"/>
        <v>-7.3509814210877554E-33</v>
      </c>
      <c r="R68" s="13">
        <f t="shared" si="39"/>
        <v>-1.2247741003944791E-46</v>
      </c>
      <c r="S68" s="13">
        <f t="shared" si="40"/>
        <v>1.2247741003944789E-46</v>
      </c>
      <c r="T68" s="13">
        <f t="shared" si="41"/>
        <v>1.6512987402889991E-12</v>
      </c>
      <c r="U68" s="13">
        <f t="shared" si="42"/>
        <v>-2.7512879697838524E-26</v>
      </c>
      <c r="V68" s="13">
        <f t="shared" si="43"/>
        <v>1.6512987402889991E-12</v>
      </c>
      <c r="W68" s="13">
        <f t="shared" si="44"/>
        <v>-2.7456785879016524E-26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4.3125669141234213E-13</v>
      </c>
      <c r="E69" s="13">
        <f t="shared" si="26"/>
        <v>2318804600399.4849</v>
      </c>
      <c r="F69" s="13">
        <f t="shared" si="27"/>
        <v>-0.02</v>
      </c>
      <c r="G69" s="13">
        <f t="shared" si="28"/>
        <v>8.6251338282468425E-15</v>
      </c>
      <c r="H69" s="13">
        <f t="shared" si="29"/>
        <v>8.4499149509115276E-30</v>
      </c>
      <c r="I69" s="13">
        <f t="shared" si="30"/>
        <v>0.02</v>
      </c>
      <c r="J69" s="13">
        <f t="shared" si="31"/>
        <v>-8.6251338282468425E-15</v>
      </c>
      <c r="K69" s="13">
        <f t="shared" si="32"/>
        <v>-8.4499149509115276E-30</v>
      </c>
      <c r="L69" s="13">
        <f t="shared" si="33"/>
        <v>-46376092007.9897</v>
      </c>
      <c r="M69" s="13">
        <f t="shared" si="34"/>
        <v>46376092007.9897</v>
      </c>
      <c r="N69" s="13">
        <f t="shared" si="35"/>
        <v>-4.5433965550748293E-5</v>
      </c>
      <c r="O69" s="13">
        <f t="shared" si="36"/>
        <v>4.5433965550748293E-5</v>
      </c>
      <c r="P69" s="13">
        <f t="shared" si="37"/>
        <v>-1.7230348894557853E-33</v>
      </c>
      <c r="Q69" s="13">
        <f t="shared" si="38"/>
        <v>1.7230348894557849E-33</v>
      </c>
      <c r="R69" s="13">
        <f t="shared" si="39"/>
        <v>-1.6880315787881541E-48</v>
      </c>
      <c r="S69" s="13">
        <f t="shared" si="40"/>
        <v>1.6880315787881535E-48</v>
      </c>
      <c r="T69" s="13">
        <f t="shared" si="41"/>
        <v>-9.3437217305201715E-13</v>
      </c>
      <c r="U69" s="13">
        <f t="shared" si="42"/>
        <v>-9.1539090399618692E-28</v>
      </c>
      <c r="V69" s="13">
        <f t="shared" si="43"/>
        <v>-9.3437217305201715E-13</v>
      </c>
      <c r="W69" s="13">
        <f t="shared" si="44"/>
        <v>-9.4713107438978122E-28</v>
      </c>
      <c r="X69" s="53"/>
    </row>
  </sheetData>
  <conditionalFormatting sqref="B11">
    <cfRule type="cellIs" dxfId="95" priority="4" operator="equal">
      <formula>"---"</formula>
    </cfRule>
    <cfRule type="expression" dxfId="94" priority="5">
      <formula>IF(Leiterort_x1&lt;$C$6,TRUE,FALSE)</formula>
    </cfRule>
    <cfRule type="expression" dxfId="93" priority="6">
      <formula>IF(Leiterort_x1&gt;$C$6,TRUE,FALSE)</formula>
    </cfRule>
  </conditionalFormatting>
  <conditionalFormatting sqref="F11">
    <cfRule type="cellIs" dxfId="92" priority="1" operator="equal">
      <formula>"---"</formula>
    </cfRule>
    <cfRule type="expression" dxfId="91" priority="2">
      <formula>IF(Leiterort_x1&lt;$C$6,TRUE,FALSE)</formula>
    </cfRule>
    <cfRule type="expression" dxfId="90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X69"/>
  <sheetViews>
    <sheetView zoomScaleNormal="100" workbookViewId="0">
      <selection activeCell="X69" sqref="X20:X69"/>
    </sheetView>
  </sheetViews>
  <sheetFormatPr baseColWidth="10" defaultRowHeight="15"/>
  <cols>
    <col min="1" max="24" width="8.7109375" customWidth="1"/>
  </cols>
  <sheetData>
    <row r="1" spans="1:24">
      <c r="A1" s="7" t="s">
        <v>2</v>
      </c>
      <c r="C1" s="47" t="s">
        <v>4</v>
      </c>
      <c r="D1" s="2" t="s">
        <v>35</v>
      </c>
      <c r="E1" s="7" t="s">
        <v>3</v>
      </c>
    </row>
    <row r="2" spans="1:24">
      <c r="A2" s="4" t="s">
        <v>36</v>
      </c>
      <c r="B2" s="45">
        <f>'Kraft-Leiter'!B4</f>
        <v>0.85089999999999999</v>
      </c>
      <c r="C2" s="6">
        <f>'Kraft-Leiter'!C4</f>
        <v>2.6259999999999999</v>
      </c>
      <c r="D2" s="12">
        <f>SQRT(POWER(((Abstand_D*Abstand_D-Radius_2*Radius_2+Radius_1*Radius_1)/2/Abstand_D),2)-Radius_1*Radius_1)</f>
        <v>0.99996909452242566</v>
      </c>
      <c r="E2" s="11" t="s">
        <v>37</v>
      </c>
      <c r="F2" s="6">
        <f>'Kraft-Leiter'!D4</f>
        <v>0.85089999999999999</v>
      </c>
    </row>
    <row r="3" spans="1:24">
      <c r="A3" s="4" t="s">
        <v>66</v>
      </c>
      <c r="B3" s="46">
        <f>'Kraft-Leiter'!B5</f>
        <v>999</v>
      </c>
      <c r="E3" s="4" t="s">
        <v>68</v>
      </c>
      <c r="F3" s="6">
        <f>'Kraft-Leiter'!D5</f>
        <v>999</v>
      </c>
    </row>
    <row r="4" spans="1:24">
      <c r="A4" s="4" t="s">
        <v>67</v>
      </c>
      <c r="B4" s="29">
        <f>ASINH(KoorK_a/Radius_1)</f>
        <v>0.99999268764482074</v>
      </c>
      <c r="C4" s="1" t="s">
        <v>38</v>
      </c>
      <c r="D4" s="1" t="s">
        <v>39</v>
      </c>
      <c r="E4" s="4" t="s">
        <v>69</v>
      </c>
      <c r="F4" s="12">
        <f>-ASINH(KoorK_a/Radius_2)</f>
        <v>-0.99999268764482074</v>
      </c>
    </row>
    <row r="5" spans="1:24">
      <c r="C5" s="3" t="s">
        <v>73</v>
      </c>
      <c r="D5" s="3" t="s">
        <v>72</v>
      </c>
    </row>
    <row r="6" spans="1:24">
      <c r="A6" s="7" t="s">
        <v>0</v>
      </c>
      <c r="C6" s="22">
        <f>Abstand_D/2-Radius_1</f>
        <v>0.46209999999999996</v>
      </c>
      <c r="D6" s="23">
        <f>Abstand_D/2+Radius_1</f>
        <v>2.1638999999999999</v>
      </c>
      <c r="E6" s="7" t="s">
        <v>1</v>
      </c>
    </row>
    <row r="7" spans="1:24">
      <c r="A7" s="4" t="s">
        <v>5</v>
      </c>
      <c r="B7" s="6">
        <f>'Kraft-Leiter'!B7</f>
        <v>1</v>
      </c>
      <c r="E7" s="4" t="s">
        <v>8</v>
      </c>
      <c r="F7" s="6">
        <f>'Kraft-Leiter'!D7</f>
        <v>-1</v>
      </c>
    </row>
    <row r="8" spans="1:24">
      <c r="A8" s="4" t="s">
        <v>64</v>
      </c>
      <c r="B8" s="6">
        <f>$C$6*C8</f>
        <v>0.32346999999999992</v>
      </c>
      <c r="C8" s="25">
        <f>'Kraft-Leiter'!H12</f>
        <v>0.7</v>
      </c>
      <c r="E8" s="4" t="s">
        <v>70</v>
      </c>
      <c r="F8" s="6">
        <f>-Leiterort_x1</f>
        <v>-0.32346999999999992</v>
      </c>
    </row>
    <row r="9" spans="1:24">
      <c r="A9" s="4" t="s">
        <v>65</v>
      </c>
      <c r="B9" s="6">
        <f>'Kraft-Leiter'!B9</f>
        <v>0</v>
      </c>
      <c r="C9" s="1"/>
      <c r="E9" s="4" t="s">
        <v>71</v>
      </c>
      <c r="F9" s="6">
        <f>-Leiterort_y1</f>
        <v>0</v>
      </c>
    </row>
    <row r="10" spans="1:24">
      <c r="A10" s="4" t="s">
        <v>6</v>
      </c>
      <c r="B10" s="12">
        <f>ATANH(2*KoorK_a*Leiterort_x1/(Leiterort_x1*Leiterort_x1+Leiterort_y1*Leiterort_y1+KoorK_a*KoorK_a))</f>
        <v>0.67105789297761909</v>
      </c>
      <c r="C10" s="1"/>
      <c r="E10" s="4" t="s">
        <v>9</v>
      </c>
      <c r="F10" s="12">
        <f>ATANH(2*KoorK_a*Leiterort_x2/(Leiterort_x2*Leiterort_x2+Leiterort_y2*Leiterort_y2+KoorK_a*KoorK_a))</f>
        <v>-0.67105789297761909</v>
      </c>
      <c r="G10" s="1"/>
    </row>
    <row r="11" spans="1:24">
      <c r="A11" s="4" t="s">
        <v>7</v>
      </c>
      <c r="B11" s="6">
        <f>IF(Leiterort_x1&lt;$C$6,ATAN(-2*KoorK_a*Leiterort_y1/(Leiterort_x1*Leiterort_x1+Leiterort_y1*Leiterort_y1-KoorK_a*KoorK_a))+PI(),IF(Leiter_u1&lt;Körper_u1,ATAN(-2*KoorK_a*Leiterort_y1/(Leiterort_x1*Leiterort_x1+Leiterort_y1*Leiterort_y1-KoorK_a*KoorK_a)),"---"))</f>
        <v>3.1415926535897931</v>
      </c>
      <c r="C11" s="1"/>
      <c r="E11" s="4" t="s">
        <v>10</v>
      </c>
      <c r="F11" s="6">
        <f>IF(Leiterort_x1&lt;$C$6,ATAN(-2*KoorK_a*Leiterort_y2/(Leiterort_x2*Leiterort_x2+Leiterort_y2*Leiterort_y2-KoorK_a*KoorK_a))+PI(),IF(Leiter_u1&lt;Körper_u1,ATAN(-2*KoorK_a*Leiterort_y2/(Leiterort_x2*Leiterort_x2+Leiterort_y2*Leiterort_y2-KoorK_a*KoorK_a)),"---"))</f>
        <v>3.1415926535897931</v>
      </c>
      <c r="G11" s="1"/>
    </row>
    <row r="13" spans="1:24">
      <c r="A13" s="4" t="s">
        <v>24</v>
      </c>
      <c r="B13" s="12">
        <f>KoorK_a/(COSH(Leiter_u1) -COS(Leiter_v1))</f>
        <v>0.44766650989728241</v>
      </c>
      <c r="C13" s="1" t="s">
        <v>40</v>
      </c>
    </row>
    <row r="14" spans="1:24">
      <c r="A14" s="4" t="s">
        <v>43</v>
      </c>
      <c r="B14" s="12">
        <f>(1-COSH(Leiter_u1)*COS(Leiter_v1))/(COSH(Leiter_u1)-COS(Leiter_v1))</f>
        <v>1</v>
      </c>
      <c r="C14" s="4" t="s">
        <v>45</v>
      </c>
      <c r="D14" s="12">
        <f>-SINH(Leiter_u1)*SIN(Leiter_v1)/(COSH(Leiter_u1)-COS(Leiter_v1))</f>
        <v>-3.9631101889059808E-17</v>
      </c>
      <c r="E14" s="1" t="s">
        <v>41</v>
      </c>
      <c r="T14" s="18"/>
      <c r="U14" s="18"/>
      <c r="V14" s="19" t="s">
        <v>76</v>
      </c>
      <c r="W14" s="18"/>
      <c r="X14" s="18"/>
    </row>
    <row r="15" spans="1:24">
      <c r="A15" s="4" t="s">
        <v>44</v>
      </c>
      <c r="B15" s="12">
        <f>SINH(Leiter_u1)*SIN(Leiter_v1)/(COSH(Leiter_u1)-COS(Leiter_v1))</f>
        <v>3.9631101889059808E-17</v>
      </c>
      <c r="C15" s="4" t="s">
        <v>46</v>
      </c>
      <c r="D15" s="12">
        <f>(1-COSH(Leiter_u1)*COS(Leiter_v1))/(COSH(Leiter_u1)-COS(Leiter_v1))</f>
        <v>1</v>
      </c>
      <c r="E15" s="1" t="s">
        <v>42</v>
      </c>
      <c r="T15" s="9" t="s">
        <v>26</v>
      </c>
      <c r="U15" s="9" t="s">
        <v>27</v>
      </c>
      <c r="V15" s="9" t="s">
        <v>28</v>
      </c>
      <c r="W15" s="9" t="s">
        <v>29</v>
      </c>
      <c r="X15" s="9" t="s">
        <v>61</v>
      </c>
    </row>
    <row r="16" spans="1:24">
      <c r="J16" s="5"/>
      <c r="K16" s="5"/>
      <c r="T16" s="20">
        <f>SUM(T20:T69)</f>
        <v>3.7198834147885318</v>
      </c>
      <c r="U16" s="20">
        <f t="shared" ref="U16:W16" si="0">SUM(U20:U69)</f>
        <v>-6.5170847175143704E-17</v>
      </c>
      <c r="V16" s="21">
        <f t="shared" si="0"/>
        <v>3.7198834147885318</v>
      </c>
      <c r="W16" s="20">
        <f t="shared" si="0"/>
        <v>8.2252231451764351E-17</v>
      </c>
      <c r="X16" s="20">
        <f>SQRT(V16*V16+W16*W16)</f>
        <v>3.7198834147885318</v>
      </c>
    </row>
    <row r="17" spans="1:24">
      <c r="A17" s="16"/>
      <c r="B17" s="16"/>
      <c r="C17" s="16"/>
      <c r="D17" s="17"/>
      <c r="E17" s="2" t="s">
        <v>75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14"/>
      <c r="B18" s="14"/>
      <c r="C18" s="14"/>
      <c r="D18" s="15"/>
      <c r="E18" s="2" t="s">
        <v>74</v>
      </c>
      <c r="F18" s="2" t="s">
        <v>47</v>
      </c>
      <c r="G18" s="2" t="s">
        <v>48</v>
      </c>
      <c r="H18" s="2" t="s">
        <v>49</v>
      </c>
      <c r="I18" s="2" t="s">
        <v>50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55</v>
      </c>
      <c r="O18" s="2" t="s">
        <v>56</v>
      </c>
      <c r="P18" s="2" t="s">
        <v>57</v>
      </c>
      <c r="Q18" s="2" t="s">
        <v>58</v>
      </c>
      <c r="R18" s="2" t="s">
        <v>59</v>
      </c>
      <c r="S18" s="2" t="s">
        <v>60</v>
      </c>
      <c r="T18" s="2" t="s">
        <v>62</v>
      </c>
      <c r="U18" s="2" t="s">
        <v>63</v>
      </c>
      <c r="V18" s="2" t="s">
        <v>41</v>
      </c>
      <c r="W18" s="2" t="s">
        <v>42</v>
      </c>
      <c r="X18" s="2"/>
    </row>
    <row r="19" spans="1:24">
      <c r="A19" s="9" t="s">
        <v>30</v>
      </c>
      <c r="B19" s="9" t="s">
        <v>31</v>
      </c>
      <c r="C19" s="9" t="s">
        <v>32</v>
      </c>
      <c r="D19" s="9" t="s">
        <v>33</v>
      </c>
      <c r="E19" s="9" t="s">
        <v>34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16</v>
      </c>
      <c r="L19" s="9" t="s">
        <v>17</v>
      </c>
      <c r="M19" s="9" t="s">
        <v>18</v>
      </c>
      <c r="N19" s="9" t="s">
        <v>19</v>
      </c>
      <c r="O19" s="9" t="s">
        <v>25</v>
      </c>
      <c r="P19" s="9" t="s">
        <v>20</v>
      </c>
      <c r="Q19" s="9" t="s">
        <v>21</v>
      </c>
      <c r="R19" s="9" t="s">
        <v>22</v>
      </c>
      <c r="S19" s="9" t="s">
        <v>23</v>
      </c>
      <c r="T19" s="9" t="s">
        <v>26</v>
      </c>
      <c r="U19" s="9" t="s">
        <v>27</v>
      </c>
      <c r="V19" s="9" t="s">
        <v>28</v>
      </c>
      <c r="W19" s="9" t="s">
        <v>29</v>
      </c>
      <c r="X19" s="9" t="s">
        <v>61</v>
      </c>
    </row>
    <row r="20" spans="1:24">
      <c r="A20" s="1">
        <v>1</v>
      </c>
      <c r="B20" s="13">
        <f t="shared" ref="B20:B51" si="1">COS($A20*Leiter_v1)</f>
        <v>-1</v>
      </c>
      <c r="C20" s="13">
        <f t="shared" ref="C20:C51" si="2">SIN($A20*Leiter_v1)</f>
        <v>1.22514845490862E-16</v>
      </c>
      <c r="D20" s="13">
        <f t="shared" ref="D20:D51" si="3">EXP(-$A20*Leiter_u1)</f>
        <v>0.51116753111071289</v>
      </c>
      <c r="E20" s="13">
        <f t="shared" ref="E20:E51" si="4">EXP($A20*Leiter_u1)</f>
        <v>1.9563057884899417</v>
      </c>
      <c r="F20" s="13">
        <f t="shared" ref="F20:F51" si="5">-Strom_1/$A20</f>
        <v>-1</v>
      </c>
      <c r="G20" s="13">
        <f t="shared" ref="G20:G51" si="6">Strom_1/$A20*COS($A20*Leiter_v1)/EXP($A20*Leiter_u1)</f>
        <v>-0.51116753111071289</v>
      </c>
      <c r="H20" s="13">
        <f t="shared" ref="H20:H51" si="7">Strom_1/$A20*SIN($A20*Leiter_v1)/EXP($A20*Leiter_u1)</f>
        <v>6.2625611093974389E-17</v>
      </c>
      <c r="I20" s="13">
        <f t="shared" ref="I20:I51" si="8">-Strom_2/$A20</f>
        <v>1</v>
      </c>
      <c r="J20" s="13">
        <f t="shared" ref="J20:J51" si="9">Strom_2/$A20*COS($A20*Leiter_v2)/EXP(-$A20*Leiter_u2)</f>
        <v>0.51116753111071289</v>
      </c>
      <c r="K20" s="13">
        <f t="shared" ref="K20:K51" si="10">Strom_2/$A20*SIN($A20*Leiter_v2)/EXP(-$A20*Leiter_u2)</f>
        <v>-6.2625611093974389E-17</v>
      </c>
      <c r="L20" s="13">
        <f t="shared" ref="L20:L51" si="11">F20+G20+I20+J20*EXP(-2*$A20*Leiter_u2)</f>
        <v>1.4451382573792286</v>
      </c>
      <c r="M20" s="13">
        <f t="shared" ref="M20:M51" si="12">F20+G20*EXP(2*$A20*Leiter_u1)+I20+J20</f>
        <v>-1.4451382573792284</v>
      </c>
      <c r="N20" s="13">
        <f t="shared" ref="N20:N51" si="13">H20+K20*EXP(-2*$A20*Leiter_u2)</f>
        <v>-1.7705089031574979E-16</v>
      </c>
      <c r="O20" s="13">
        <f t="shared" ref="O20:O51" si="14">H20*EXP(2*$A20*Leiter_u1)+K20</f>
        <v>1.7705089031574979E-16</v>
      </c>
      <c r="P20" s="1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0.17196338578900738</v>
      </c>
      <c r="Q20" s="13">
        <f t="shared" ref="Q20:Q51" si="16">(M20+P20)*((Perm_mü1-1)/(Perm_mü1+1)*EXP(-2*$A20*Körper_u1))</f>
        <v>-0.17196338578900733</v>
      </c>
      <c r="R20" s="1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-2.1068067640025734E-17</v>
      </c>
      <c r="S20" s="13">
        <f t="shared" ref="S20:S51" si="18">(O20+R20)*((Perm_mü1-1)/(Perm_mü1+1)*EXP(-2*$A20*Körper_u1))</f>
        <v>2.1068067640025734E-17</v>
      </c>
      <c r="T20" s="13">
        <f t="shared" ref="T20:T51" si="19">Strom_1/Metric_h*$A20*((-(I20+J20+P20)*$B20-(K20+R20)*$C20)*$D20+((Q20*$B20+S20*$C20)*$E20))</f>
        <v>2.6733624604389239</v>
      </c>
      <c r="U20" s="13">
        <f t="shared" ref="U20:U51" si="20">Strom_1/Metric_h*$A20*((-(I20+J20+P20)*$C20+(K20+R20)*$B20)*$D20+((-Q20*$C20+S20*$B20)*$E20))</f>
        <v>-1.3989344681679209E-16</v>
      </c>
      <c r="V20" s="13">
        <f t="shared" ref="V20:V51" si="21">KoorK_xu*T20-KoorK_xv*U20</f>
        <v>2.6733624604389239</v>
      </c>
      <c r="W20" s="13">
        <f t="shared" ref="W20:W51" si="22">KoorK_yu*T20+KoorK_yv*U20</f>
        <v>-3.3945146760749473E-17</v>
      </c>
      <c r="X20" s="53"/>
    </row>
    <row r="21" spans="1:24">
      <c r="A21" s="1">
        <v>2</v>
      </c>
      <c r="B21" s="13">
        <f t="shared" si="1"/>
        <v>1</v>
      </c>
      <c r="C21" s="13">
        <f t="shared" si="2"/>
        <v>-2.45029690981724E-16</v>
      </c>
      <c r="D21" s="13">
        <f t="shared" si="3"/>
        <v>0.26129224486182168</v>
      </c>
      <c r="E21" s="13">
        <f t="shared" si="4"/>
        <v>3.8271323380792523</v>
      </c>
      <c r="F21" s="13">
        <f t="shared" si="5"/>
        <v>-0.5</v>
      </c>
      <c r="G21" s="13">
        <f t="shared" si="6"/>
        <v>0.13064612243091084</v>
      </c>
      <c r="H21" s="13">
        <f t="shared" si="7"/>
        <v>-3.2012179007206561E-17</v>
      </c>
      <c r="I21" s="13">
        <f t="shared" si="8"/>
        <v>0.5</v>
      </c>
      <c r="J21" s="13">
        <f t="shared" si="9"/>
        <v>-0.13064612243091084</v>
      </c>
      <c r="K21" s="13">
        <f t="shared" si="10"/>
        <v>3.2012179007206561E-17</v>
      </c>
      <c r="L21" s="13">
        <f t="shared" si="11"/>
        <v>-1.7829200466087156</v>
      </c>
      <c r="M21" s="13">
        <f t="shared" si="12"/>
        <v>1.7829200466087156</v>
      </c>
      <c r="N21" s="13">
        <f t="shared" si="13"/>
        <v>4.3686834806565448E-16</v>
      </c>
      <c r="O21" s="13">
        <f t="shared" si="14"/>
        <v>-4.3686834806565448E-16</v>
      </c>
      <c r="P21" s="13">
        <f t="shared" si="15"/>
        <v>-3.2005908988301836E-2</v>
      </c>
      <c r="Q21" s="13">
        <f t="shared" si="16"/>
        <v>3.2005908988301829E-2</v>
      </c>
      <c r="R21" s="13">
        <f t="shared" si="17"/>
        <v>7.8423979889927805E-18</v>
      </c>
      <c r="S21" s="13">
        <f t="shared" si="18"/>
        <v>-7.842397988992779E-18</v>
      </c>
      <c r="T21" s="13">
        <f t="shared" si="19"/>
        <v>0.15343761719670523</v>
      </c>
      <c r="U21" s="13">
        <f t="shared" si="20"/>
        <v>1.4301797565581488E-16</v>
      </c>
      <c r="V21" s="13">
        <f t="shared" si="21"/>
        <v>0.15343761719670523</v>
      </c>
      <c r="W21" s="13">
        <f t="shared" si="22"/>
        <v>1.4909887749655206E-16</v>
      </c>
      <c r="X21" s="53"/>
    </row>
    <row r="22" spans="1:24">
      <c r="A22" s="1">
        <v>3</v>
      </c>
      <c r="B22" s="13">
        <f t="shared" si="1"/>
        <v>-1</v>
      </c>
      <c r="C22" s="13">
        <f t="shared" si="2"/>
        <v>3.67544536472586E-16</v>
      </c>
      <c r="D22" s="13">
        <f t="shared" si="3"/>
        <v>0.13356411170439325</v>
      </c>
      <c r="E22" s="13">
        <f t="shared" si="4"/>
        <v>7.4870411463014852</v>
      </c>
      <c r="F22" s="13">
        <f t="shared" si="5"/>
        <v>-0.33333333333333331</v>
      </c>
      <c r="G22" s="13">
        <f t="shared" si="6"/>
        <v>-4.4521370568131081E-2</v>
      </c>
      <c r="H22" s="13">
        <f t="shared" si="7"/>
        <v>1.6363586508587971E-17</v>
      </c>
      <c r="I22" s="13">
        <f t="shared" si="8"/>
        <v>0.33333333333333331</v>
      </c>
      <c r="J22" s="13">
        <f t="shared" si="9"/>
        <v>4.4521370568131081E-2</v>
      </c>
      <c r="K22" s="13">
        <f t="shared" si="10"/>
        <v>-1.6363586508587971E-17</v>
      </c>
      <c r="L22" s="13">
        <f t="shared" si="11"/>
        <v>2.451159011532364</v>
      </c>
      <c r="M22" s="13">
        <f t="shared" si="12"/>
        <v>-2.451159011532364</v>
      </c>
      <c r="N22" s="13">
        <f t="shared" si="13"/>
        <v>-9.0091010271426474E-16</v>
      </c>
      <c r="O22" s="13">
        <f t="shared" si="14"/>
        <v>9.0091010271426474E-16</v>
      </c>
      <c r="P22" s="13">
        <f t="shared" si="15"/>
        <v>6.0489655921533532E-3</v>
      </c>
      <c r="Q22" s="13">
        <f t="shared" si="16"/>
        <v>-6.0489655921533532E-3</v>
      </c>
      <c r="R22" s="13">
        <f t="shared" si="17"/>
        <v>-2.2232642547066254E-18</v>
      </c>
      <c r="S22" s="13">
        <f t="shared" si="18"/>
        <v>2.2232642547066258E-18</v>
      </c>
      <c r="T22" s="13">
        <f t="shared" si="19"/>
        <v>0.64711970680457853</v>
      </c>
      <c r="U22" s="13">
        <f t="shared" si="20"/>
        <v>-1.0965921828065236E-16</v>
      </c>
      <c r="V22" s="13">
        <f t="shared" si="21"/>
        <v>0.64711970680457853</v>
      </c>
      <c r="W22" s="13">
        <f t="shared" si="22"/>
        <v>-8.4013151245861594E-17</v>
      </c>
      <c r="X22" s="53"/>
    </row>
    <row r="23" spans="1:24">
      <c r="A23" s="1">
        <v>4</v>
      </c>
      <c r="B23" s="13">
        <f t="shared" si="1"/>
        <v>1</v>
      </c>
      <c r="C23" s="13">
        <f t="shared" si="2"/>
        <v>-4.90059381963448E-16</v>
      </c>
      <c r="D23" s="13">
        <f t="shared" si="3"/>
        <v>6.827363722493017E-2</v>
      </c>
      <c r="E23" s="13">
        <f t="shared" si="4"/>
        <v>14.646941933171965</v>
      </c>
      <c r="F23" s="13">
        <f t="shared" si="5"/>
        <v>-0.25</v>
      </c>
      <c r="G23" s="13">
        <f t="shared" si="6"/>
        <v>1.7068409306232539E-2</v>
      </c>
      <c r="H23" s="13">
        <f t="shared" si="7"/>
        <v>-8.3645341157114835E-18</v>
      </c>
      <c r="I23" s="13">
        <f t="shared" si="8"/>
        <v>0.25</v>
      </c>
      <c r="J23" s="13">
        <f t="shared" si="9"/>
        <v>-1.7068409306232539E-2</v>
      </c>
      <c r="K23" s="13">
        <f t="shared" si="10"/>
        <v>8.3645341157114835E-18</v>
      </c>
      <c r="L23" s="13">
        <f t="shared" si="11"/>
        <v>-3.6446670739867582</v>
      </c>
      <c r="M23" s="13">
        <f t="shared" si="12"/>
        <v>3.6446670739867582</v>
      </c>
      <c r="N23" s="13">
        <f t="shared" si="13"/>
        <v>1.7861032937404796E-15</v>
      </c>
      <c r="O23" s="13">
        <f t="shared" si="14"/>
        <v>-1.7861032937404796E-15</v>
      </c>
      <c r="P23" s="13">
        <f t="shared" si="15"/>
        <v>-1.219867252579681E-3</v>
      </c>
      <c r="Q23" s="13">
        <f t="shared" si="16"/>
        <v>1.2198672525796808E-3</v>
      </c>
      <c r="R23" s="13">
        <f t="shared" si="17"/>
        <v>5.9780739187664799E-19</v>
      </c>
      <c r="S23" s="13">
        <f t="shared" si="18"/>
        <v>-5.978073918766479E-19</v>
      </c>
      <c r="T23" s="13">
        <f t="shared" si="19"/>
        <v>1.8295071196595968E-2</v>
      </c>
      <c r="U23" s="13">
        <f t="shared" si="20"/>
        <v>7.4738975829402409E-17</v>
      </c>
      <c r="V23" s="13">
        <f t="shared" si="21"/>
        <v>1.8295071196595968E-2</v>
      </c>
      <c r="W23" s="13">
        <f t="shared" si="22"/>
        <v>7.5464029660062308E-17</v>
      </c>
      <c r="X23" s="53"/>
    </row>
    <row r="24" spans="1:24">
      <c r="A24" s="1">
        <v>5</v>
      </c>
      <c r="B24" s="13">
        <f t="shared" si="1"/>
        <v>-1</v>
      </c>
      <c r="C24" s="13">
        <f t="shared" si="2"/>
        <v>6.1257422745431001E-16</v>
      </c>
      <c r="D24" s="13">
        <f t="shared" si="3"/>
        <v>3.4899266580216012E-2</v>
      </c>
      <c r="E24" s="13">
        <f t="shared" si="4"/>
        <v>28.653897287540374</v>
      </c>
      <c r="F24" s="13">
        <f t="shared" si="5"/>
        <v>-0.2</v>
      </c>
      <c r="G24" s="13">
        <f t="shared" si="6"/>
        <v>-6.9798533160432023E-3</v>
      </c>
      <c r="H24" s="13">
        <f t="shared" si="7"/>
        <v>4.2756782528195689E-18</v>
      </c>
      <c r="I24" s="13">
        <f t="shared" si="8"/>
        <v>0.2</v>
      </c>
      <c r="J24" s="13">
        <f t="shared" si="9"/>
        <v>6.9798533160432023E-3</v>
      </c>
      <c r="K24" s="13">
        <f t="shared" si="10"/>
        <v>-4.2756782528195689E-18</v>
      </c>
      <c r="L24" s="13">
        <f t="shared" si="11"/>
        <v>5.723799604192032</v>
      </c>
      <c r="M24" s="13">
        <f t="shared" si="12"/>
        <v>-5.723799604192032</v>
      </c>
      <c r="N24" s="13">
        <f t="shared" si="13"/>
        <v>-3.5062521206412194E-15</v>
      </c>
      <c r="O24" s="13">
        <f t="shared" si="14"/>
        <v>3.5062521206412194E-15</v>
      </c>
      <c r="P24" s="13">
        <f t="shared" si="15"/>
        <v>2.5934759271485132E-4</v>
      </c>
      <c r="Q24" s="13">
        <f t="shared" si="16"/>
        <v>-2.5934759271485121E-4</v>
      </c>
      <c r="R24" s="13">
        <f t="shared" si="17"/>
        <v>-1.588696512494351E-19</v>
      </c>
      <c r="S24" s="13">
        <f t="shared" si="18"/>
        <v>1.5886965124943505E-19</v>
      </c>
      <c r="T24" s="13">
        <f t="shared" si="19"/>
        <v>0.1637805718946066</v>
      </c>
      <c r="U24" s="13">
        <f t="shared" si="20"/>
        <v>-4.7755172190573623E-17</v>
      </c>
      <c r="V24" s="13">
        <f t="shared" si="21"/>
        <v>0.1637805718946066</v>
      </c>
      <c r="W24" s="13">
        <f t="shared" si="22"/>
        <v>-4.1264367658369984E-17</v>
      </c>
      <c r="X24" s="53"/>
    </row>
    <row r="25" spans="1:24">
      <c r="A25" s="1">
        <v>6</v>
      </c>
      <c r="B25" s="13">
        <f t="shared" si="1"/>
        <v>1</v>
      </c>
      <c r="C25" s="13">
        <f t="shared" si="2"/>
        <v>-7.3508907294517201E-16</v>
      </c>
      <c r="D25" s="13">
        <f t="shared" si="3"/>
        <v>1.7839371935383638E-2</v>
      </c>
      <c r="E25" s="13">
        <f t="shared" si="4"/>
        <v>56.05578512641145</v>
      </c>
      <c r="F25" s="13">
        <f t="shared" si="5"/>
        <v>-0.16666666666666666</v>
      </c>
      <c r="G25" s="13">
        <f t="shared" si="6"/>
        <v>2.9732286558972728E-3</v>
      </c>
      <c r="H25" s="13">
        <f t="shared" si="7"/>
        <v>-2.1855878963175463E-18</v>
      </c>
      <c r="I25" s="13">
        <f t="shared" si="8"/>
        <v>0.16666666666666666</v>
      </c>
      <c r="J25" s="13">
        <f t="shared" si="9"/>
        <v>-2.9732286558972728E-3</v>
      </c>
      <c r="K25" s="13">
        <f t="shared" si="10"/>
        <v>2.1855878963175463E-18</v>
      </c>
      <c r="L25" s="13">
        <f t="shared" si="11"/>
        <v>-9.3396576257460104</v>
      </c>
      <c r="M25" s="13">
        <f t="shared" si="12"/>
        <v>9.3396576257460104</v>
      </c>
      <c r="N25" s="13">
        <f t="shared" si="13"/>
        <v>6.8654802657349419E-15</v>
      </c>
      <c r="O25" s="13">
        <f t="shared" si="14"/>
        <v>-6.8654802657349419E-15</v>
      </c>
      <c r="P25" s="13">
        <f t="shared" si="15"/>
        <v>-5.7274744414862158E-5</v>
      </c>
      <c r="Q25" s="13">
        <f t="shared" si="16"/>
        <v>5.7274744414862144E-5</v>
      </c>
      <c r="R25" s="13">
        <f t="shared" si="17"/>
        <v>4.2102038775092691E-20</v>
      </c>
      <c r="S25" s="13">
        <f t="shared" si="18"/>
        <v>-4.2102038775092691E-20</v>
      </c>
      <c r="T25" s="13">
        <f t="shared" si="19"/>
        <v>3.9057787132951126E-3</v>
      </c>
      <c r="U25" s="13">
        <f t="shared" si="20"/>
        <v>2.9293072159706981E-17</v>
      </c>
      <c r="V25" s="13">
        <f t="shared" si="21"/>
        <v>3.9057787132951126E-3</v>
      </c>
      <c r="W25" s="13">
        <f t="shared" si="22"/>
        <v>2.9447862473849698E-17</v>
      </c>
      <c r="X25" s="53"/>
    </row>
    <row r="26" spans="1:24">
      <c r="A26" s="1">
        <v>7</v>
      </c>
      <c r="B26" s="13">
        <f t="shared" si="1"/>
        <v>-1</v>
      </c>
      <c r="C26" s="13">
        <f t="shared" si="2"/>
        <v>8.5760391843603401E-16</v>
      </c>
      <c r="D26" s="13">
        <f t="shared" si="3"/>
        <v>9.118907708775794E-3</v>
      </c>
      <c r="E26" s="13">
        <f t="shared" si="4"/>
        <v>109.6622569211471</v>
      </c>
      <c r="F26" s="13">
        <f t="shared" si="5"/>
        <v>-0.14285714285714285</v>
      </c>
      <c r="G26" s="13">
        <f t="shared" si="6"/>
        <v>-1.3027011012536848E-3</v>
      </c>
      <c r="H26" s="13">
        <f t="shared" si="7"/>
        <v>1.1172015689860968E-18</v>
      </c>
      <c r="I26" s="13">
        <f t="shared" si="8"/>
        <v>0.14285714285714285</v>
      </c>
      <c r="J26" s="13">
        <f t="shared" si="9"/>
        <v>1.3027011012536848E-3</v>
      </c>
      <c r="K26" s="13">
        <f t="shared" si="10"/>
        <v>-1.1172015689860968E-18</v>
      </c>
      <c r="L26" s="13">
        <f t="shared" si="11"/>
        <v>15.664734001919761</v>
      </c>
      <c r="M26" s="13">
        <f t="shared" si="12"/>
        <v>-15.664734001919761</v>
      </c>
      <c r="N26" s="13">
        <f t="shared" si="13"/>
        <v>-1.3434137261304565E-14</v>
      </c>
      <c r="O26" s="13">
        <f t="shared" si="14"/>
        <v>1.3434137261304565E-14</v>
      </c>
      <c r="P26" s="13">
        <f t="shared" si="15"/>
        <v>1.3000944935531641E-5</v>
      </c>
      <c r="Q26" s="13">
        <f t="shared" si="16"/>
        <v>-1.3000944935531641E-5</v>
      </c>
      <c r="R26" s="13">
        <f t="shared" si="17"/>
        <v>-1.1149661320083047E-20</v>
      </c>
      <c r="S26" s="13">
        <f t="shared" si="18"/>
        <v>1.1149661320083049E-20</v>
      </c>
      <c r="T26" s="13">
        <f t="shared" si="19"/>
        <v>4.2850832906985055E-2</v>
      </c>
      <c r="U26" s="13">
        <f t="shared" si="20"/>
        <v>-1.7469278603612947E-17</v>
      </c>
      <c r="V26" s="13">
        <f t="shared" si="21"/>
        <v>4.2850832906985055E-2</v>
      </c>
      <c r="W26" s="13">
        <f t="shared" si="22"/>
        <v>-1.5771052878645146E-17</v>
      </c>
      <c r="X26" s="53"/>
    </row>
    <row r="27" spans="1:24">
      <c r="A27" s="1">
        <v>8</v>
      </c>
      <c r="B27" s="13">
        <f t="shared" si="1"/>
        <v>1</v>
      </c>
      <c r="C27" s="13">
        <f t="shared" si="2"/>
        <v>-9.8011876392689601E-16</v>
      </c>
      <c r="D27" s="13">
        <f t="shared" si="3"/>
        <v>4.6612895399213696E-3</v>
      </c>
      <c r="E27" s="13">
        <f t="shared" si="4"/>
        <v>214.53290799371129</v>
      </c>
      <c r="F27" s="13">
        <f t="shared" si="5"/>
        <v>-0.125</v>
      </c>
      <c r="G27" s="13">
        <f t="shared" si="6"/>
        <v>5.8266119249017121E-4</v>
      </c>
      <c r="H27" s="13">
        <f t="shared" si="7"/>
        <v>-5.7107716777163777E-19</v>
      </c>
      <c r="I27" s="13">
        <f t="shared" si="8"/>
        <v>0.125</v>
      </c>
      <c r="J27" s="13">
        <f t="shared" si="9"/>
        <v>-5.8266119249017121E-4</v>
      </c>
      <c r="K27" s="13">
        <f t="shared" si="10"/>
        <v>5.7107716777163777E-19</v>
      </c>
      <c r="L27" s="13">
        <f t="shared" si="11"/>
        <v>-26.816030838021423</v>
      </c>
      <c r="M27" s="13">
        <f t="shared" si="12"/>
        <v>26.816030838021423</v>
      </c>
      <c r="N27" s="13">
        <f t="shared" si="13"/>
        <v>2.6282894998387075E-14</v>
      </c>
      <c r="O27" s="13">
        <f t="shared" si="14"/>
        <v>-2.6282894998387075E-14</v>
      </c>
      <c r="P27" s="13">
        <f t="shared" si="15"/>
        <v>-3.0120632677259036E-6</v>
      </c>
      <c r="Q27" s="13">
        <f t="shared" si="16"/>
        <v>3.0120632677259032E-6</v>
      </c>
      <c r="R27" s="13">
        <f t="shared" si="17"/>
        <v>2.9521797268331189E-21</v>
      </c>
      <c r="S27" s="13">
        <f t="shared" si="18"/>
        <v>-2.9521797268331185E-21</v>
      </c>
      <c r="T27" s="13">
        <f t="shared" si="19"/>
        <v>1.1840151640056479E-3</v>
      </c>
      <c r="U27" s="13">
        <f t="shared" si="20"/>
        <v>1.0205403444678898E-17</v>
      </c>
      <c r="V27" s="13">
        <f t="shared" si="21"/>
        <v>1.1840151640056479E-3</v>
      </c>
      <c r="W27" s="13">
        <f t="shared" si="22"/>
        <v>1.0252327270281799E-17</v>
      </c>
      <c r="X27" s="53"/>
    </row>
    <row r="28" spans="1:24">
      <c r="A28" s="1">
        <v>9</v>
      </c>
      <c r="B28" s="13">
        <f t="shared" si="1"/>
        <v>-1</v>
      </c>
      <c r="C28" s="13">
        <f t="shared" si="2"/>
        <v>1.102633609417758E-15</v>
      </c>
      <c r="D28" s="13">
        <f t="shared" si="3"/>
        <v>2.3826998659137971E-3</v>
      </c>
      <c r="E28" s="13">
        <f t="shared" si="4"/>
        <v>419.69196972967751</v>
      </c>
      <c r="F28" s="13">
        <f t="shared" si="5"/>
        <v>-0.1111111111111111</v>
      </c>
      <c r="G28" s="13">
        <f t="shared" si="6"/>
        <v>-2.6474442954597743E-4</v>
      </c>
      <c r="H28" s="13">
        <f t="shared" si="7"/>
        <v>2.9191610592352647E-19</v>
      </c>
      <c r="I28" s="13">
        <f t="shared" si="8"/>
        <v>0.1111111111111111</v>
      </c>
      <c r="J28" s="13">
        <f t="shared" si="9"/>
        <v>2.6474442954597743E-4</v>
      </c>
      <c r="K28" s="13">
        <f t="shared" si="10"/>
        <v>-2.9191610592352647E-19</v>
      </c>
      <c r="L28" s="13">
        <f t="shared" si="11"/>
        <v>46.632176336645728</v>
      </c>
      <c r="M28" s="13">
        <f t="shared" si="12"/>
        <v>-46.632176336645728</v>
      </c>
      <c r="N28" s="13">
        <f t="shared" si="13"/>
        <v>-5.1418204909081053E-14</v>
      </c>
      <c r="O28" s="13">
        <f t="shared" si="14"/>
        <v>5.1418204909081053E-14</v>
      </c>
      <c r="P28" s="13">
        <f t="shared" si="15"/>
        <v>7.0887997442076234E-7</v>
      </c>
      <c r="Q28" s="13">
        <f t="shared" si="16"/>
        <v>-7.0887997442076244E-7</v>
      </c>
      <c r="R28" s="13">
        <f t="shared" si="17"/>
        <v>-7.816348848395334E-22</v>
      </c>
      <c r="S28" s="13">
        <f t="shared" si="18"/>
        <v>7.816348848395334E-22</v>
      </c>
      <c r="T28" s="13">
        <f t="shared" si="19"/>
        <v>1.131644496270306E-2</v>
      </c>
      <c r="U28" s="13">
        <f t="shared" si="20"/>
        <v>-5.8687547431559338E-18</v>
      </c>
      <c r="V28" s="13">
        <f t="shared" si="21"/>
        <v>1.131644496270306E-2</v>
      </c>
      <c r="W28" s="13">
        <f t="shared" si="22"/>
        <v>-5.4202715598171111E-18</v>
      </c>
      <c r="X28" s="53"/>
    </row>
    <row r="29" spans="1:24">
      <c r="A29" s="1">
        <v>10</v>
      </c>
      <c r="B29" s="13">
        <f t="shared" si="1"/>
        <v>1</v>
      </c>
      <c r="C29" s="13">
        <f t="shared" si="2"/>
        <v>-1.22514845490862E-15</v>
      </c>
      <c r="D29" s="13">
        <f t="shared" si="3"/>
        <v>1.2179588078369823E-3</v>
      </c>
      <c r="E29" s="13">
        <f t="shared" si="4"/>
        <v>821.04582976491361</v>
      </c>
      <c r="F29" s="13">
        <f t="shared" si="5"/>
        <v>-0.1</v>
      </c>
      <c r="G29" s="13">
        <f t="shared" si="6"/>
        <v>1.2179588078369822E-4</v>
      </c>
      <c r="H29" s="13">
        <f t="shared" si="7"/>
        <v>-1.4921803515638237E-19</v>
      </c>
      <c r="I29" s="13">
        <f t="shared" si="8"/>
        <v>0.1</v>
      </c>
      <c r="J29" s="13">
        <f t="shared" si="9"/>
        <v>-1.2179588078369822E-4</v>
      </c>
      <c r="K29" s="13">
        <f t="shared" si="10"/>
        <v>1.4921803515638237E-19</v>
      </c>
      <c r="L29" s="13">
        <f t="shared" si="11"/>
        <v>-82.104461180610571</v>
      </c>
      <c r="M29" s="13">
        <f t="shared" si="12"/>
        <v>82.104461180610571</v>
      </c>
      <c r="N29" s="13">
        <f t="shared" si="13"/>
        <v>1.0059015375652982E-13</v>
      </c>
      <c r="O29" s="13">
        <f t="shared" si="14"/>
        <v>-1.0059015375652982E-13</v>
      </c>
      <c r="P29" s="13">
        <f t="shared" si="15"/>
        <v>-1.6891614910939088E-7</v>
      </c>
      <c r="Q29" s="13">
        <f t="shared" si="16"/>
        <v>1.6891614910939085E-7</v>
      </c>
      <c r="R29" s="13">
        <f t="shared" si="17"/>
        <v>2.0694735909048431E-22</v>
      </c>
      <c r="S29" s="13">
        <f t="shared" si="18"/>
        <v>-2.0694735909048429E-22</v>
      </c>
      <c r="T29" s="13">
        <f t="shared" si="19"/>
        <v>3.8065315909148099E-4</v>
      </c>
      <c r="U29" s="13">
        <f t="shared" si="20"/>
        <v>3.3332409697258929E-18</v>
      </c>
      <c r="V29" s="13">
        <f t="shared" si="21"/>
        <v>3.8065315909148099E-4</v>
      </c>
      <c r="W29" s="13">
        <f t="shared" si="22"/>
        <v>3.34832667385824E-18</v>
      </c>
      <c r="X29" s="53"/>
    </row>
    <row r="30" spans="1:24" hidden="1">
      <c r="A30" s="1">
        <v>11</v>
      </c>
      <c r="B30" s="13">
        <f t="shared" si="1"/>
        <v>-1</v>
      </c>
      <c r="C30" s="13">
        <f t="shared" si="2"/>
        <v>4.9003769791999829E-15</v>
      </c>
      <c r="D30" s="13">
        <f t="shared" si="3"/>
        <v>6.2258099679657732E-4</v>
      </c>
      <c r="E30" s="13">
        <f t="shared" si="4"/>
        <v>1606.2167093846278</v>
      </c>
      <c r="F30" s="13">
        <f t="shared" si="5"/>
        <v>-9.0909090909090912E-2</v>
      </c>
      <c r="G30" s="13">
        <f t="shared" si="6"/>
        <v>-5.6598272436052487E-5</v>
      </c>
      <c r="H30" s="13">
        <f t="shared" si="7"/>
        <v>2.7735287130812057E-19</v>
      </c>
      <c r="I30" s="13">
        <f t="shared" si="8"/>
        <v>9.0909090909090912E-2</v>
      </c>
      <c r="J30" s="13">
        <f t="shared" si="9"/>
        <v>5.6598272436052487E-5</v>
      </c>
      <c r="K30" s="13">
        <f t="shared" si="10"/>
        <v>-2.7735287130812057E-19</v>
      </c>
      <c r="L30" s="13">
        <f t="shared" si="11"/>
        <v>146.01964425487554</v>
      </c>
      <c r="M30" s="13">
        <f t="shared" si="12"/>
        <v>-146.01964425487554</v>
      </c>
      <c r="N30" s="13">
        <f t="shared" si="13"/>
        <v>-7.1555130321756331E-13</v>
      </c>
      <c r="O30" s="13">
        <f t="shared" si="14"/>
        <v>7.1555130321756331E-13</v>
      </c>
      <c r="P30" s="13">
        <f t="shared" si="15"/>
        <v>4.0656790424629373E-8</v>
      </c>
      <c r="Q30" s="13">
        <f t="shared" si="16"/>
        <v>-4.0656790424629366E-8</v>
      </c>
      <c r="R30" s="13">
        <f t="shared" si="17"/>
        <v>-1.9923359984501211E-22</v>
      </c>
      <c r="S30" s="13">
        <f t="shared" si="18"/>
        <v>1.9923359984501211E-22</v>
      </c>
      <c r="T30" s="13">
        <f t="shared" si="19"/>
        <v>2.9962229251086609E-3</v>
      </c>
      <c r="U30" s="13">
        <f t="shared" si="20"/>
        <v>-6.8150766629591186E-18</v>
      </c>
      <c r="V30" s="13">
        <f t="shared" si="21"/>
        <v>2.9962229251086609E-3</v>
      </c>
      <c r="W30" s="13">
        <f t="shared" si="22"/>
        <v>-6.6963330469318008E-18</v>
      </c>
      <c r="X30" s="53"/>
    </row>
    <row r="31" spans="1:24" hidden="1">
      <c r="A31" s="1">
        <v>12</v>
      </c>
      <c r="B31" s="13">
        <f t="shared" si="1"/>
        <v>1</v>
      </c>
      <c r="C31" s="13">
        <f t="shared" si="2"/>
        <v>-1.470178145890344E-15</v>
      </c>
      <c r="D31" s="13">
        <f t="shared" si="3"/>
        <v>3.1824319104895336E-4</v>
      </c>
      <c r="E31" s="13">
        <f t="shared" si="4"/>
        <v>3142.2510461384113</v>
      </c>
      <c r="F31" s="13">
        <f t="shared" si="5"/>
        <v>-8.3333333333333329E-2</v>
      </c>
      <c r="G31" s="13">
        <f t="shared" si="6"/>
        <v>2.6520265920746113E-5</v>
      </c>
      <c r="H31" s="13">
        <f t="shared" si="7"/>
        <v>-3.8989515379881398E-20</v>
      </c>
      <c r="I31" s="13">
        <f t="shared" si="8"/>
        <v>8.3333333333333329E-2</v>
      </c>
      <c r="J31" s="13">
        <f t="shared" si="9"/>
        <v>-2.6520265920746113E-5</v>
      </c>
      <c r="K31" s="13">
        <f t="shared" si="10"/>
        <v>3.8989515379881398E-20</v>
      </c>
      <c r="L31" s="13">
        <f t="shared" si="11"/>
        <v>-261.85422732460165</v>
      </c>
      <c r="M31" s="13">
        <f t="shared" si="12"/>
        <v>261.85422732460165</v>
      </c>
      <c r="N31" s="13">
        <f t="shared" si="13"/>
        <v>3.8497236242163158E-13</v>
      </c>
      <c r="O31" s="13">
        <f t="shared" si="14"/>
        <v>-3.8497236242163158E-13</v>
      </c>
      <c r="P31" s="13">
        <f t="shared" si="15"/>
        <v>-9.8673102189363608E-9</v>
      </c>
      <c r="Q31" s="13">
        <f t="shared" si="16"/>
        <v>9.8673102189363608E-9</v>
      </c>
      <c r="R31" s="13">
        <f t="shared" si="17"/>
        <v>1.4506703842600708E-23</v>
      </c>
      <c r="S31" s="13">
        <f t="shared" si="18"/>
        <v>-1.4506703842600708E-23</v>
      </c>
      <c r="T31" s="13">
        <f t="shared" si="19"/>
        <v>1.2045778378825006E-4</v>
      </c>
      <c r="U31" s="13">
        <f t="shared" si="20"/>
        <v>1.0451400187740888E-18</v>
      </c>
      <c r="V31" s="13">
        <f t="shared" si="21"/>
        <v>1.2045778378825006E-4</v>
      </c>
      <c r="W31" s="13">
        <f t="shared" si="22"/>
        <v>1.0499138934767312E-18</v>
      </c>
      <c r="X31" s="53"/>
    </row>
    <row r="32" spans="1:24" hidden="1">
      <c r="A32" s="1">
        <v>13</v>
      </c>
      <c r="B32" s="13">
        <f t="shared" si="1"/>
        <v>-1</v>
      </c>
      <c r="C32" s="13">
        <f t="shared" si="2"/>
        <v>-1.9600206874192949E-15</v>
      </c>
      <c r="D32" s="13">
        <f t="shared" si="3"/>
        <v>1.6267558626128825E-4</v>
      </c>
      <c r="E32" s="13">
        <f t="shared" si="4"/>
        <v>6147.203910449155</v>
      </c>
      <c r="F32" s="13">
        <f t="shared" si="5"/>
        <v>-7.6923076923076927E-2</v>
      </c>
      <c r="G32" s="13">
        <f t="shared" si="6"/>
        <v>-1.2513506635483712E-5</v>
      </c>
      <c r="H32" s="13">
        <f t="shared" si="7"/>
        <v>-2.4526731877706695E-20</v>
      </c>
      <c r="I32" s="13">
        <f t="shared" si="8"/>
        <v>7.6923076923076927E-2</v>
      </c>
      <c r="J32" s="13">
        <f t="shared" si="9"/>
        <v>1.2513506635483712E-5</v>
      </c>
      <c r="K32" s="13">
        <f t="shared" si="10"/>
        <v>2.4526731877706695E-20</v>
      </c>
      <c r="L32" s="13">
        <f t="shared" si="11"/>
        <v>472.861826751813</v>
      </c>
      <c r="M32" s="13">
        <f t="shared" si="12"/>
        <v>-472.861826751813</v>
      </c>
      <c r="N32" s="13">
        <f t="shared" si="13"/>
        <v>9.26818962724432E-13</v>
      </c>
      <c r="O32" s="13">
        <f t="shared" si="14"/>
        <v>-9.26818962724432E-13</v>
      </c>
      <c r="P32" s="13">
        <f t="shared" si="15"/>
        <v>2.4115198220389125E-9</v>
      </c>
      <c r="Q32" s="13">
        <f t="shared" si="16"/>
        <v>-2.4115198220389121E-9</v>
      </c>
      <c r="R32" s="13">
        <f t="shared" si="17"/>
        <v>4.7266287393179648E-24</v>
      </c>
      <c r="S32" s="13">
        <f t="shared" si="18"/>
        <v>-4.7266287393179641E-24</v>
      </c>
      <c r="T32" s="13">
        <f t="shared" si="19"/>
        <v>7.9392896250194528E-4</v>
      </c>
      <c r="U32" s="13">
        <f t="shared" si="20"/>
        <v>7.1224339404649012E-19</v>
      </c>
      <c r="V32" s="13">
        <f t="shared" si="21"/>
        <v>7.9392896250194528E-4</v>
      </c>
      <c r="W32" s="13">
        <f t="shared" si="22"/>
        <v>7.4370767365208023E-19</v>
      </c>
      <c r="X32" s="53"/>
    </row>
    <row r="33" spans="1:24" hidden="1">
      <c r="A33" s="1">
        <v>14</v>
      </c>
      <c r="B33" s="13">
        <f t="shared" si="1"/>
        <v>1</v>
      </c>
      <c r="C33" s="13">
        <f t="shared" si="2"/>
        <v>-1.715207836872068E-15</v>
      </c>
      <c r="D33" s="13">
        <f t="shared" si="3"/>
        <v>8.3154477801170587E-5</v>
      </c>
      <c r="E33" s="13">
        <f t="shared" si="4"/>
        <v>12025.810593039678</v>
      </c>
      <c r="F33" s="13">
        <f t="shared" si="5"/>
        <v>-7.1428571428571425E-2</v>
      </c>
      <c r="G33" s="13">
        <f t="shared" si="6"/>
        <v>5.9396055572264699E-6</v>
      </c>
      <c r="H33" s="13">
        <f t="shared" si="7"/>
        <v>-1.0187657999683729E-20</v>
      </c>
      <c r="I33" s="13">
        <f t="shared" si="8"/>
        <v>7.1428571428571425E-2</v>
      </c>
      <c r="J33" s="13">
        <f t="shared" si="9"/>
        <v>-5.9396055572264699E-6</v>
      </c>
      <c r="K33" s="13">
        <f t="shared" si="10"/>
        <v>1.0187657999683729E-20</v>
      </c>
      <c r="L33" s="13">
        <f t="shared" si="11"/>
        <v>-858.98646499179983</v>
      </c>
      <c r="M33" s="13">
        <f t="shared" si="12"/>
        <v>858.98646499179983</v>
      </c>
      <c r="N33" s="13">
        <f t="shared" si="13"/>
        <v>1.4733403165209694E-12</v>
      </c>
      <c r="O33" s="13">
        <f t="shared" si="14"/>
        <v>-1.4733403165209694E-12</v>
      </c>
      <c r="P33" s="13">
        <f t="shared" si="15"/>
        <v>-5.9287111084832741E-10</v>
      </c>
      <c r="Q33" s="13">
        <f t="shared" si="16"/>
        <v>5.9287111084832741E-10</v>
      </c>
      <c r="R33" s="13">
        <f t="shared" si="17"/>
        <v>1.0168971755821E-24</v>
      </c>
      <c r="S33" s="13">
        <f t="shared" si="18"/>
        <v>-1.0168971755820998E-24</v>
      </c>
      <c r="T33" s="13">
        <f t="shared" si="19"/>
        <v>3.7235345463052816E-5</v>
      </c>
      <c r="U33" s="13">
        <f t="shared" si="20"/>
        <v>3.1860147865047619E-19</v>
      </c>
      <c r="V33" s="13">
        <f t="shared" si="21"/>
        <v>3.7235345463052816E-5</v>
      </c>
      <c r="W33" s="13">
        <f t="shared" si="22"/>
        <v>3.2007715642039676E-19</v>
      </c>
      <c r="X33" s="53"/>
    </row>
    <row r="34" spans="1:24" hidden="1">
      <c r="A34" s="1">
        <v>15</v>
      </c>
      <c r="B34" s="13">
        <f t="shared" si="1"/>
        <v>-1</v>
      </c>
      <c r="C34" s="13">
        <f t="shared" si="2"/>
        <v>5.3904363611634309E-15</v>
      </c>
      <c r="D34" s="13">
        <f t="shared" si="3"/>
        <v>4.2505869118424914E-5</v>
      </c>
      <c r="E34" s="13">
        <f t="shared" si="4"/>
        <v>23526.162874447204</v>
      </c>
      <c r="F34" s="13">
        <f t="shared" si="5"/>
        <v>-6.6666666666666666E-2</v>
      </c>
      <c r="G34" s="13">
        <f t="shared" si="6"/>
        <v>-2.8337246078949942E-6</v>
      </c>
      <c r="H34" s="13">
        <f t="shared" si="7"/>
        <v>1.5275012163920761E-20</v>
      </c>
      <c r="I34" s="13">
        <f t="shared" si="8"/>
        <v>6.6666666666666666E-2</v>
      </c>
      <c r="J34" s="13">
        <f t="shared" si="9"/>
        <v>2.8337246078949942E-6</v>
      </c>
      <c r="K34" s="13">
        <f t="shared" si="10"/>
        <v>-1.5275012163920761E-20</v>
      </c>
      <c r="L34" s="13">
        <f t="shared" si="11"/>
        <v>1568.4108554627555</v>
      </c>
      <c r="M34" s="13">
        <f t="shared" si="12"/>
        <v>-1568.4108554627555</v>
      </c>
      <c r="N34" s="13">
        <f t="shared" si="13"/>
        <v>-8.4544189045298789E-12</v>
      </c>
      <c r="O34" s="13">
        <f t="shared" si="14"/>
        <v>8.4544189045298789E-12</v>
      </c>
      <c r="P34" s="13">
        <f t="shared" si="15"/>
        <v>1.4650457778798604E-10</v>
      </c>
      <c r="Q34" s="13">
        <f t="shared" si="16"/>
        <v>-1.4650457778798599E-10</v>
      </c>
      <c r="R34" s="13">
        <f t="shared" si="17"/>
        <v>-7.8972360318525605E-25</v>
      </c>
      <c r="S34" s="13">
        <f t="shared" si="18"/>
        <v>7.8972360318525587E-25</v>
      </c>
      <c r="T34" s="13">
        <f t="shared" si="19"/>
        <v>2.104424437864345E-4</v>
      </c>
      <c r="U34" s="13">
        <f t="shared" si="20"/>
        <v>-5.1182113781838279E-19</v>
      </c>
      <c r="V34" s="13">
        <f t="shared" si="21"/>
        <v>2.104424437864345E-4</v>
      </c>
      <c r="W34" s="13">
        <f t="shared" si="22"/>
        <v>-5.0348107188689989E-19</v>
      </c>
      <c r="X34" s="53"/>
    </row>
    <row r="35" spans="1:24" hidden="1">
      <c r="A35" s="1">
        <v>16</v>
      </c>
      <c r="B35" s="13">
        <f t="shared" si="1"/>
        <v>1</v>
      </c>
      <c r="C35" s="13">
        <f t="shared" si="2"/>
        <v>-1.960237527853792E-15</v>
      </c>
      <c r="D35" s="13">
        <f t="shared" si="3"/>
        <v>2.1727620174980374E-5</v>
      </c>
      <c r="E35" s="13">
        <f t="shared" si="4"/>
        <v>46024.368612238191</v>
      </c>
      <c r="F35" s="13">
        <f t="shared" si="5"/>
        <v>-6.25E-2</v>
      </c>
      <c r="G35" s="13">
        <f t="shared" si="6"/>
        <v>1.3579762609362734E-6</v>
      </c>
      <c r="H35" s="13">
        <f t="shared" si="7"/>
        <v>-2.6619560286218565E-21</v>
      </c>
      <c r="I35" s="13">
        <f t="shared" si="8"/>
        <v>6.25E-2</v>
      </c>
      <c r="J35" s="13">
        <f t="shared" si="9"/>
        <v>-1.3579762609362734E-6</v>
      </c>
      <c r="K35" s="13">
        <f t="shared" si="10"/>
        <v>2.6619560286218565E-21</v>
      </c>
      <c r="L35" s="13">
        <f t="shared" si="11"/>
        <v>-2876.5230369069109</v>
      </c>
      <c r="M35" s="13">
        <f t="shared" si="12"/>
        <v>2876.5230369069109</v>
      </c>
      <c r="N35" s="13">
        <f t="shared" si="13"/>
        <v>5.6386684066808847E-12</v>
      </c>
      <c r="O35" s="13">
        <f t="shared" si="14"/>
        <v>-5.6386684066808847E-12</v>
      </c>
      <c r="P35" s="13">
        <f t="shared" si="15"/>
        <v>-3.6364414526290459E-11</v>
      </c>
      <c r="Q35" s="13">
        <f t="shared" si="16"/>
        <v>3.6364414526290453E-11</v>
      </c>
      <c r="R35" s="13">
        <f t="shared" si="17"/>
        <v>7.1282890032866131E-26</v>
      </c>
      <c r="S35" s="13">
        <f t="shared" si="18"/>
        <v>-7.1282890032866108E-26</v>
      </c>
      <c r="T35" s="13">
        <f t="shared" si="19"/>
        <v>1.1283487399400135E-5</v>
      </c>
      <c r="U35" s="13">
        <f t="shared" si="20"/>
        <v>9.5140680654718478E-20</v>
      </c>
      <c r="V35" s="13">
        <f t="shared" si="21"/>
        <v>1.1283487399400135E-5</v>
      </c>
      <c r="W35" s="13">
        <f t="shared" si="22"/>
        <v>9.5587857693508025E-20</v>
      </c>
      <c r="X35" s="53"/>
    </row>
    <row r="36" spans="1:24" hidden="1">
      <c r="A36" s="1">
        <v>17</v>
      </c>
      <c r="B36" s="13">
        <f t="shared" si="1"/>
        <v>-1</v>
      </c>
      <c r="C36" s="13">
        <f t="shared" si="2"/>
        <v>-1.4699613054558469E-15</v>
      </c>
      <c r="D36" s="13">
        <f t="shared" si="3"/>
        <v>1.1106453961756043E-5</v>
      </c>
      <c r="E36" s="13">
        <f t="shared" si="4"/>
        <v>90037.738727716278</v>
      </c>
      <c r="F36" s="13">
        <f t="shared" si="5"/>
        <v>-5.8823529411764705E-2</v>
      </c>
      <c r="G36" s="13">
        <f t="shared" si="6"/>
        <v>-6.5332082127976724E-7</v>
      </c>
      <c r="H36" s="13">
        <f t="shared" si="7"/>
        <v>-9.6035632732989277E-22</v>
      </c>
      <c r="I36" s="13">
        <f t="shared" si="8"/>
        <v>5.8823529411764705E-2</v>
      </c>
      <c r="J36" s="13">
        <f t="shared" si="9"/>
        <v>6.5332082127976724E-7</v>
      </c>
      <c r="K36" s="13">
        <f t="shared" si="10"/>
        <v>9.6035632732989277E-22</v>
      </c>
      <c r="L36" s="13">
        <f t="shared" si="11"/>
        <v>5296.3375715652846</v>
      </c>
      <c r="M36" s="13">
        <f t="shared" si="12"/>
        <v>-5296.3375715652846</v>
      </c>
      <c r="N36" s="13">
        <f t="shared" si="13"/>
        <v>7.7854112908329554E-12</v>
      </c>
      <c r="O36" s="13">
        <f t="shared" si="14"/>
        <v>-7.7854112908329554E-12</v>
      </c>
      <c r="P36" s="13">
        <f t="shared" si="15"/>
        <v>9.0615353445326107E-12</v>
      </c>
      <c r="Q36" s="13">
        <f t="shared" si="16"/>
        <v>-9.0615353445326107E-12</v>
      </c>
      <c r="R36" s="13">
        <f t="shared" si="17"/>
        <v>1.3320106324483455E-26</v>
      </c>
      <c r="S36" s="13">
        <f t="shared" si="18"/>
        <v>-1.3320106324483455E-26</v>
      </c>
      <c r="T36" s="13">
        <f t="shared" si="19"/>
        <v>5.5792737105816438E-5</v>
      </c>
      <c r="U36" s="13">
        <f t="shared" si="20"/>
        <v>3.6469240391366794E-20</v>
      </c>
      <c r="V36" s="13">
        <f t="shared" si="21"/>
        <v>5.5792737105816438E-5</v>
      </c>
      <c r="W36" s="13">
        <f t="shared" si="22"/>
        <v>3.8680368040276935E-20</v>
      </c>
      <c r="X36" s="53"/>
    </row>
    <row r="37" spans="1:24" hidden="1">
      <c r="A37" s="1">
        <v>18</v>
      </c>
      <c r="B37" s="13">
        <f t="shared" si="1"/>
        <v>1</v>
      </c>
      <c r="C37" s="13">
        <f t="shared" si="2"/>
        <v>-2.205267218835516E-15</v>
      </c>
      <c r="D37" s="13">
        <f t="shared" si="3"/>
        <v>5.6772586510256269E-6</v>
      </c>
      <c r="E37" s="13">
        <f t="shared" si="4"/>
        <v>176141.34945557654</v>
      </c>
      <c r="F37" s="13">
        <f t="shared" si="5"/>
        <v>-5.5555555555555552E-2</v>
      </c>
      <c r="G37" s="13">
        <f t="shared" si="6"/>
        <v>3.1540325839031261E-7</v>
      </c>
      <c r="H37" s="13">
        <f t="shared" si="7"/>
        <v>-6.9554846644206434E-22</v>
      </c>
      <c r="I37" s="13">
        <f t="shared" si="8"/>
        <v>5.5555555555555552E-2</v>
      </c>
      <c r="J37" s="13">
        <f t="shared" si="9"/>
        <v>-3.1540325839031261E-7</v>
      </c>
      <c r="K37" s="13">
        <f t="shared" si="10"/>
        <v>6.9554846644206434E-22</v>
      </c>
      <c r="L37" s="13">
        <f t="shared" si="11"/>
        <v>-9785.6305249944035</v>
      </c>
      <c r="M37" s="13">
        <f t="shared" si="12"/>
        <v>9785.6305249944035</v>
      </c>
      <c r="N37" s="13">
        <f t="shared" si="13"/>
        <v>2.1579930212406339E-11</v>
      </c>
      <c r="O37" s="13">
        <f t="shared" si="14"/>
        <v>-2.1579930212406339E-11</v>
      </c>
      <c r="P37" s="13">
        <f t="shared" si="15"/>
        <v>-2.2658561387358979E-12</v>
      </c>
      <c r="Q37" s="13">
        <f t="shared" si="16"/>
        <v>2.2658561387358975E-12</v>
      </c>
      <c r="R37" s="13">
        <f t="shared" si="17"/>
        <v>4.9968182653514937E-27</v>
      </c>
      <c r="S37" s="13">
        <f t="shared" si="18"/>
        <v>-4.996818265351493E-27</v>
      </c>
      <c r="T37" s="13">
        <f t="shared" si="19"/>
        <v>3.3658332491792121E-6</v>
      </c>
      <c r="U37" s="13">
        <f t="shared" si="20"/>
        <v>2.7966962279197208E-20</v>
      </c>
      <c r="V37" s="13">
        <f t="shared" si="21"/>
        <v>3.3658332491792121E-6</v>
      </c>
      <c r="W37" s="13">
        <f t="shared" si="22"/>
        <v>2.8100353959637013E-20</v>
      </c>
      <c r="X37" s="53"/>
    </row>
    <row r="38" spans="1:24" hidden="1">
      <c r="A38" s="1">
        <v>19</v>
      </c>
      <c r="B38" s="13">
        <f t="shared" si="1"/>
        <v>-1</v>
      </c>
      <c r="C38" s="13">
        <f t="shared" si="2"/>
        <v>5.8804957431268789E-15</v>
      </c>
      <c r="D38" s="13">
        <f t="shared" si="3"/>
        <v>2.9020302881217086E-6</v>
      </c>
      <c r="E38" s="13">
        <f t="shared" si="4"/>
        <v>344586.34153237374</v>
      </c>
      <c r="F38" s="13">
        <f t="shared" si="5"/>
        <v>-5.2631578947368418E-2</v>
      </c>
      <c r="G38" s="13">
        <f t="shared" si="6"/>
        <v>-1.5273843621693201E-7</v>
      </c>
      <c r="H38" s="13">
        <f t="shared" si="7"/>
        <v>8.9817772398552499E-22</v>
      </c>
      <c r="I38" s="13">
        <f t="shared" si="8"/>
        <v>5.2631578947368418E-2</v>
      </c>
      <c r="J38" s="13">
        <f t="shared" si="9"/>
        <v>1.5273843621693201E-7</v>
      </c>
      <c r="K38" s="13">
        <f t="shared" si="10"/>
        <v>-8.9817772398552499E-22</v>
      </c>
      <c r="L38" s="13">
        <f t="shared" si="11"/>
        <v>18136.123238393247</v>
      </c>
      <c r="M38" s="13">
        <f t="shared" si="12"/>
        <v>-18136.123238393247</v>
      </c>
      <c r="N38" s="13">
        <f t="shared" si="13"/>
        <v>-1.0664939550019596E-10</v>
      </c>
      <c r="O38" s="13">
        <f t="shared" si="14"/>
        <v>1.0664939550019596E-10</v>
      </c>
      <c r="P38" s="13">
        <f t="shared" si="15"/>
        <v>5.6833625917043319E-13</v>
      </c>
      <c r="Q38" s="13">
        <f t="shared" si="16"/>
        <v>-5.6833625917043319E-13</v>
      </c>
      <c r="R38" s="13">
        <f t="shared" si="17"/>
        <v>-3.342098952716387E-27</v>
      </c>
      <c r="S38" s="13">
        <f t="shared" si="18"/>
        <v>3.342098952716387E-27</v>
      </c>
      <c r="T38" s="13">
        <f t="shared" si="19"/>
        <v>1.4794530967481699E-5</v>
      </c>
      <c r="U38" s="13">
        <f t="shared" si="20"/>
        <v>-3.8120735812113013E-20</v>
      </c>
      <c r="V38" s="13">
        <f t="shared" si="21"/>
        <v>1.4794530967481699E-5</v>
      </c>
      <c r="W38" s="13">
        <f t="shared" si="22"/>
        <v>-3.7534412247939894E-20</v>
      </c>
      <c r="X38" s="53"/>
    </row>
    <row r="39" spans="1:24" hidden="1">
      <c r="A39" s="1">
        <v>20</v>
      </c>
      <c r="B39" s="13">
        <f t="shared" si="1"/>
        <v>1</v>
      </c>
      <c r="C39" s="13">
        <f t="shared" si="2"/>
        <v>-2.45029690981724E-15</v>
      </c>
      <c r="D39" s="13">
        <f t="shared" si="3"/>
        <v>1.4834236575876831E-6</v>
      </c>
      <c r="E39" s="13">
        <f t="shared" si="4"/>
        <v>674116.25457435544</v>
      </c>
      <c r="F39" s="13">
        <f t="shared" si="5"/>
        <v>-0.05</v>
      </c>
      <c r="G39" s="13">
        <f t="shared" si="6"/>
        <v>7.4171182879384161E-8</v>
      </c>
      <c r="H39" s="13">
        <f t="shared" si="7"/>
        <v>-1.8174142020684436E-22</v>
      </c>
      <c r="I39" s="13">
        <f t="shared" si="8"/>
        <v>0.05</v>
      </c>
      <c r="J39" s="13">
        <f t="shared" si="9"/>
        <v>-7.4171182879384161E-8</v>
      </c>
      <c r="K39" s="13">
        <f t="shared" si="10"/>
        <v>1.8174142020684436E-22</v>
      </c>
      <c r="L39" s="13">
        <f t="shared" si="11"/>
        <v>-33705.812728643607</v>
      </c>
      <c r="M39" s="13">
        <f t="shared" si="12"/>
        <v>33705.812728643607</v>
      </c>
      <c r="N39" s="13">
        <f t="shared" si="13"/>
        <v>8.2589248771874E-11</v>
      </c>
      <c r="O39" s="13">
        <f t="shared" si="14"/>
        <v>-8.2589248771874E-11</v>
      </c>
      <c r="P39" s="13">
        <f t="shared" si="15"/>
        <v>-1.4294965029827688E-13</v>
      </c>
      <c r="Q39" s="13">
        <f t="shared" si="16"/>
        <v>1.4294965029827685E-13</v>
      </c>
      <c r="R39" s="13">
        <f t="shared" si="17"/>
        <v>3.5026908638532287E-28</v>
      </c>
      <c r="S39" s="13">
        <f t="shared" si="18"/>
        <v>-3.5026908638532282E-28</v>
      </c>
      <c r="T39" s="13">
        <f t="shared" si="19"/>
        <v>9.915242489323544E-7</v>
      </c>
      <c r="U39" s="13">
        <f t="shared" si="20"/>
        <v>8.1195003954414737E-21</v>
      </c>
      <c r="V39" s="13">
        <f t="shared" si="21"/>
        <v>9.915242489323544E-7</v>
      </c>
      <c r="W39" s="13">
        <f t="shared" si="22"/>
        <v>8.1587955939763846E-21</v>
      </c>
      <c r="X39" s="53"/>
    </row>
    <row r="40" spans="1:24" hidden="1">
      <c r="A40" s="1">
        <v>21</v>
      </c>
      <c r="B40" s="13">
        <f t="shared" si="1"/>
        <v>-1</v>
      </c>
      <c r="C40" s="13">
        <f t="shared" si="2"/>
        <v>-9.7990192349239891E-16</v>
      </c>
      <c r="D40" s="13">
        <f t="shared" si="3"/>
        <v>7.5827800864032013E-7</v>
      </c>
      <c r="E40" s="13">
        <f t="shared" si="4"/>
        <v>1318777.5309389697</v>
      </c>
      <c r="F40" s="13">
        <f t="shared" si="5"/>
        <v>-4.7619047619047616E-2</v>
      </c>
      <c r="G40" s="13">
        <f t="shared" si="6"/>
        <v>-3.6108476601920003E-8</v>
      </c>
      <c r="H40" s="13">
        <f t="shared" si="7"/>
        <v>-3.5382765676601685E-23</v>
      </c>
      <c r="I40" s="13">
        <f t="shared" si="8"/>
        <v>4.7619047619047616E-2</v>
      </c>
      <c r="J40" s="13">
        <f t="shared" si="9"/>
        <v>3.6108476601920003E-8</v>
      </c>
      <c r="K40" s="13">
        <f t="shared" si="10"/>
        <v>3.5382765676601685E-23</v>
      </c>
      <c r="L40" s="13">
        <f t="shared" si="11"/>
        <v>62798.930044676723</v>
      </c>
      <c r="M40" s="13">
        <f t="shared" si="12"/>
        <v>-62798.930044676723</v>
      </c>
      <c r="N40" s="13">
        <f t="shared" si="13"/>
        <v>6.1536792344043311E-11</v>
      </c>
      <c r="O40" s="13">
        <f t="shared" si="14"/>
        <v>-6.1536792344043311E-11</v>
      </c>
      <c r="P40" s="13">
        <f t="shared" si="15"/>
        <v>3.6045240352718114E-14</v>
      </c>
      <c r="Q40" s="13">
        <f t="shared" si="16"/>
        <v>-3.6045240352718107E-14</v>
      </c>
      <c r="R40" s="13">
        <f t="shared" si="17"/>
        <v>3.532080035437431E-29</v>
      </c>
      <c r="S40" s="13">
        <f t="shared" si="18"/>
        <v>-3.5320800354374299E-29</v>
      </c>
      <c r="T40" s="13">
        <f t="shared" si="19"/>
        <v>3.923740684986945E-6</v>
      </c>
      <c r="U40" s="13">
        <f t="shared" si="20"/>
        <v>1.6598026941508898E-21</v>
      </c>
      <c r="V40" s="13">
        <f t="shared" si="21"/>
        <v>3.923740684986945E-6</v>
      </c>
      <c r="W40" s="13">
        <f t="shared" si="22"/>
        <v>1.8153048610238569E-21</v>
      </c>
      <c r="X40" s="53"/>
    </row>
    <row r="41" spans="1:24" hidden="1">
      <c r="A41" s="1">
        <v>22</v>
      </c>
      <c r="B41" s="13">
        <f t="shared" si="1"/>
        <v>1</v>
      </c>
      <c r="C41" s="13">
        <f t="shared" si="2"/>
        <v>-9.8007539583999659E-15</v>
      </c>
      <c r="D41" s="13">
        <f t="shared" si="3"/>
        <v>3.8760709757221985E-7</v>
      </c>
      <c r="E41" s="13">
        <f t="shared" si="4"/>
        <v>2579932.1175063821</v>
      </c>
      <c r="F41" s="13">
        <f t="shared" si="5"/>
        <v>-4.5454545454545456E-2</v>
      </c>
      <c r="G41" s="13">
        <f t="shared" si="6"/>
        <v>1.7618504435100904E-8</v>
      </c>
      <c r="H41" s="13">
        <f t="shared" si="7"/>
        <v>-1.7267462708340254E-22</v>
      </c>
      <c r="I41" s="13">
        <f t="shared" si="8"/>
        <v>4.5454545454545456E-2</v>
      </c>
      <c r="J41" s="13">
        <f t="shared" si="9"/>
        <v>-1.7618504435100904E-8</v>
      </c>
      <c r="K41" s="13">
        <f t="shared" si="10"/>
        <v>1.7267462708340254E-22</v>
      </c>
      <c r="L41" s="13">
        <f t="shared" si="11"/>
        <v>-117269.64170481793</v>
      </c>
      <c r="M41" s="13">
        <f t="shared" si="12"/>
        <v>117269.64170481793</v>
      </c>
      <c r="N41" s="13">
        <f t="shared" si="13"/>
        <v>1.14933090513864E-9</v>
      </c>
      <c r="O41" s="13">
        <f t="shared" si="14"/>
        <v>-1.14933090513864E-9</v>
      </c>
      <c r="P41" s="13">
        <f t="shared" si="15"/>
        <v>-9.1095865679301588E-15</v>
      </c>
      <c r="Q41" s="13">
        <f t="shared" si="16"/>
        <v>9.1095865679301603E-15</v>
      </c>
      <c r="R41" s="13">
        <f t="shared" si="17"/>
        <v>8.9280816615028661E-29</v>
      </c>
      <c r="S41" s="13">
        <f t="shared" si="18"/>
        <v>-8.9280816615028672E-29</v>
      </c>
      <c r="T41" s="13">
        <f t="shared" si="19"/>
        <v>2.8914287535288378E-7</v>
      </c>
      <c r="U41" s="13">
        <f t="shared" si="20"/>
        <v>8.4858744441403602E-21</v>
      </c>
      <c r="V41" s="13">
        <f t="shared" si="21"/>
        <v>2.8914287535288378E-7</v>
      </c>
      <c r="W41" s="13">
        <f t="shared" si="22"/>
        <v>8.4973334948939667E-21</v>
      </c>
      <c r="X41" s="53"/>
    </row>
    <row r="42" spans="1:24" hidden="1">
      <c r="A42" s="1">
        <v>23</v>
      </c>
      <c r="B42" s="13">
        <f t="shared" si="1"/>
        <v>-1</v>
      </c>
      <c r="C42" s="13">
        <f t="shared" si="2"/>
        <v>6.370555125090327E-15</v>
      </c>
      <c r="D42" s="13">
        <f t="shared" si="3"/>
        <v>1.98132163106981E-7</v>
      </c>
      <c r="E42" s="13">
        <f t="shared" si="4"/>
        <v>5047136.1353888437</v>
      </c>
      <c r="F42" s="13">
        <f t="shared" si="5"/>
        <v>-4.3478260869565216E-2</v>
      </c>
      <c r="G42" s="13">
        <f t="shared" si="6"/>
        <v>-8.6144418742165641E-9</v>
      </c>
      <c r="H42" s="13">
        <f t="shared" si="7"/>
        <v>5.4878776831583049E-23</v>
      </c>
      <c r="I42" s="13">
        <f t="shared" si="8"/>
        <v>4.3478260869565216E-2</v>
      </c>
      <c r="J42" s="13">
        <f t="shared" si="9"/>
        <v>8.6144418742165641E-9</v>
      </c>
      <c r="K42" s="13">
        <f t="shared" si="10"/>
        <v>-5.4878776831583049E-23</v>
      </c>
      <c r="L42" s="13">
        <f t="shared" si="11"/>
        <v>219440.70153863673</v>
      </c>
      <c r="M42" s="13">
        <f t="shared" si="12"/>
        <v>-219440.70153863673</v>
      </c>
      <c r="N42" s="13">
        <f t="shared" si="13"/>
        <v>-1.3979590858403789E-9</v>
      </c>
      <c r="O42" s="13">
        <f t="shared" si="14"/>
        <v>1.3979590858403789E-9</v>
      </c>
      <c r="P42" s="13">
        <f t="shared" si="15"/>
        <v>2.3070002397958019E-15</v>
      </c>
      <c r="Q42" s="13">
        <f t="shared" si="16"/>
        <v>-2.3070002397958019E-15</v>
      </c>
      <c r="R42" s="13">
        <f t="shared" si="17"/>
        <v>-1.4696872201215758E-29</v>
      </c>
      <c r="S42" s="13">
        <f t="shared" si="18"/>
        <v>1.4696872201215758E-29</v>
      </c>
      <c r="T42" s="13">
        <f t="shared" si="19"/>
        <v>1.0408156750135507E-6</v>
      </c>
      <c r="U42" s="13">
        <f t="shared" si="20"/>
        <v>-2.8195360591437276E-21</v>
      </c>
      <c r="V42" s="13">
        <f t="shared" si="21"/>
        <v>1.0408156750135507E-6</v>
      </c>
      <c r="W42" s="13">
        <f t="shared" si="22"/>
        <v>-2.7782873870795349E-21</v>
      </c>
      <c r="X42" s="53"/>
    </row>
    <row r="43" spans="1:24" hidden="1">
      <c r="A43" s="1">
        <v>24</v>
      </c>
      <c r="B43" s="13">
        <f t="shared" si="1"/>
        <v>1</v>
      </c>
      <c r="C43" s="13">
        <f t="shared" si="2"/>
        <v>-2.940356291780688E-15</v>
      </c>
      <c r="D43" s="13">
        <f t="shared" si="3"/>
        <v>1.0127872864902063E-7</v>
      </c>
      <c r="E43" s="13">
        <f t="shared" si="4"/>
        <v>9873741.6369579397</v>
      </c>
      <c r="F43" s="13">
        <f t="shared" si="5"/>
        <v>-4.1666666666666664E-2</v>
      </c>
      <c r="G43" s="13">
        <f t="shared" si="6"/>
        <v>4.2199470270425265E-9</v>
      </c>
      <c r="H43" s="13">
        <f t="shared" si="7"/>
        <v>-1.2408147791945703E-23</v>
      </c>
      <c r="I43" s="13">
        <f t="shared" si="8"/>
        <v>4.1666666666666664E-2</v>
      </c>
      <c r="J43" s="13">
        <f t="shared" si="9"/>
        <v>-4.2199470270425265E-9</v>
      </c>
      <c r="K43" s="13">
        <f t="shared" si="10"/>
        <v>1.2408147791945703E-23</v>
      </c>
      <c r="L43" s="13">
        <f t="shared" si="11"/>
        <v>-411405.90153991006</v>
      </c>
      <c r="M43" s="13">
        <f t="shared" si="12"/>
        <v>411405.90153991006</v>
      </c>
      <c r="N43" s="13">
        <f t="shared" si="13"/>
        <v>1.2096799310685807E-9</v>
      </c>
      <c r="O43" s="13">
        <f t="shared" si="14"/>
        <v>-1.2096799310685807E-9</v>
      </c>
      <c r="P43" s="13">
        <f t="shared" si="15"/>
        <v>-5.8535369149798667E-16</v>
      </c>
      <c r="Q43" s="13">
        <f t="shared" si="16"/>
        <v>5.8535369149798677E-16</v>
      </c>
      <c r="R43" s="13">
        <f t="shared" si="17"/>
        <v>1.7211484097131567E-30</v>
      </c>
      <c r="S43" s="13">
        <f t="shared" si="18"/>
        <v>-1.721148409713157E-30</v>
      </c>
      <c r="T43" s="13">
        <f t="shared" si="19"/>
        <v>8.361677178649679E-8</v>
      </c>
      <c r="U43" s="13">
        <f t="shared" si="20"/>
        <v>6.652173893352588E-22</v>
      </c>
      <c r="V43" s="13">
        <f t="shared" si="21"/>
        <v>8.361677178649679E-8</v>
      </c>
      <c r="W43" s="13">
        <f t="shared" si="22"/>
        <v>6.6853121413756373E-22</v>
      </c>
      <c r="X43" s="53"/>
    </row>
    <row r="44" spans="1:24" hidden="1">
      <c r="A44" s="1">
        <v>25</v>
      </c>
      <c r="B44" s="13">
        <f t="shared" si="1"/>
        <v>-1</v>
      </c>
      <c r="C44" s="13">
        <f t="shared" si="2"/>
        <v>-4.898425415289509E-16</v>
      </c>
      <c r="D44" s="13">
        <f t="shared" si="3"/>
        <v>5.1770397677551743E-8</v>
      </c>
      <c r="E44" s="13">
        <f t="shared" si="4"/>
        <v>19316057.918434955</v>
      </c>
      <c r="F44" s="13">
        <f t="shared" si="5"/>
        <v>-0.04</v>
      </c>
      <c r="G44" s="13">
        <f t="shared" si="6"/>
        <v>-2.0708159071020698E-9</v>
      </c>
      <c r="H44" s="13">
        <f t="shared" si="7"/>
        <v>-1.0143737269734577E-24</v>
      </c>
      <c r="I44" s="13">
        <f t="shared" si="8"/>
        <v>0.04</v>
      </c>
      <c r="J44" s="13">
        <f t="shared" si="9"/>
        <v>2.0708159071020698E-9</v>
      </c>
      <c r="K44" s="13">
        <f t="shared" si="10"/>
        <v>1.0143737269734577E-24</v>
      </c>
      <c r="L44" s="13">
        <f t="shared" si="11"/>
        <v>772642.31673739618</v>
      </c>
      <c r="M44" s="13">
        <f t="shared" si="12"/>
        <v>-772642.31673739618</v>
      </c>
      <c r="N44" s="13">
        <f t="shared" si="13"/>
        <v>3.7847307612346279E-10</v>
      </c>
      <c r="O44" s="13">
        <f t="shared" si="14"/>
        <v>-3.7847307612346279E-10</v>
      </c>
      <c r="P44" s="13">
        <f t="shared" si="15"/>
        <v>1.4877971490657796E-16</v>
      </c>
      <c r="Q44" s="13">
        <f t="shared" si="16"/>
        <v>-1.4877971490657794E-16</v>
      </c>
      <c r="R44" s="13">
        <f t="shared" si="17"/>
        <v>7.2878633677790876E-32</v>
      </c>
      <c r="S44" s="13">
        <f t="shared" si="18"/>
        <v>-7.2878633677790876E-32</v>
      </c>
      <c r="T44" s="13">
        <f t="shared" si="19"/>
        <v>2.7613488474195322E-7</v>
      </c>
      <c r="U44" s="13">
        <f t="shared" si="20"/>
        <v>5.6647845245683394E-23</v>
      </c>
      <c r="V44" s="13">
        <f t="shared" si="21"/>
        <v>2.7613488474195322E-7</v>
      </c>
      <c r="W44" s="13">
        <f t="shared" si="22"/>
        <v>6.7591374998015533E-23</v>
      </c>
      <c r="X44" s="53"/>
    </row>
    <row r="45" spans="1:24" hidden="1">
      <c r="A45" s="1">
        <v>26</v>
      </c>
      <c r="B45" s="13">
        <f t="shared" si="1"/>
        <v>1</v>
      </c>
      <c r="C45" s="13">
        <f t="shared" si="2"/>
        <v>3.9200413748385898E-15</v>
      </c>
      <c r="D45" s="13">
        <f t="shared" si="3"/>
        <v>2.6463346365453835E-8</v>
      </c>
      <c r="E45" s="13">
        <f t="shared" si="4"/>
        <v>37788115.916641384</v>
      </c>
      <c r="F45" s="13">
        <f t="shared" si="5"/>
        <v>-3.8461538461538464E-2</v>
      </c>
      <c r="G45" s="13">
        <f t="shared" si="6"/>
        <v>1.0178210140559168E-9</v>
      </c>
      <c r="H45" s="13">
        <f t="shared" si="7"/>
        <v>3.9899004872793641E-24</v>
      </c>
      <c r="I45" s="13">
        <f t="shared" si="8"/>
        <v>3.8461538461538464E-2</v>
      </c>
      <c r="J45" s="13">
        <f t="shared" si="9"/>
        <v>-1.0178210140559168E-9</v>
      </c>
      <c r="K45" s="13">
        <f t="shared" si="10"/>
        <v>-3.9899004872793641E-24</v>
      </c>
      <c r="L45" s="13">
        <f t="shared" si="11"/>
        <v>-1453389.0737169753</v>
      </c>
      <c r="M45" s="13">
        <f t="shared" si="12"/>
        <v>1453389.0737169753</v>
      </c>
      <c r="N45" s="13">
        <f t="shared" si="13"/>
        <v>-5.6973453027088764E-9</v>
      </c>
      <c r="O45" s="13">
        <f t="shared" si="14"/>
        <v>5.6973453027088764E-9</v>
      </c>
      <c r="P45" s="13">
        <f t="shared" si="15"/>
        <v>-3.7876035109811907E-17</v>
      </c>
      <c r="Q45" s="13">
        <f t="shared" si="16"/>
        <v>3.7876035109811901E-17</v>
      </c>
      <c r="R45" s="13">
        <f t="shared" si="17"/>
        <v>-1.4847562474530177E-31</v>
      </c>
      <c r="S45" s="13">
        <f t="shared" si="18"/>
        <v>1.4847562474530175E-31</v>
      </c>
      <c r="T45" s="13">
        <f t="shared" si="19"/>
        <v>2.4012335594017308E-8</v>
      </c>
      <c r="U45" s="13">
        <f t="shared" si="20"/>
        <v>-2.3172922337448507E-22</v>
      </c>
      <c r="V45" s="13">
        <f t="shared" si="21"/>
        <v>2.4012335594017308E-8</v>
      </c>
      <c r="W45" s="13">
        <f t="shared" si="22"/>
        <v>-2.3077758805596426E-22</v>
      </c>
      <c r="X45" s="53"/>
    </row>
    <row r="46" spans="1:24" hidden="1">
      <c r="A46" s="1">
        <v>27</v>
      </c>
      <c r="B46" s="13">
        <f t="shared" si="1"/>
        <v>-1</v>
      </c>
      <c r="C46" s="13">
        <f t="shared" si="2"/>
        <v>6.860614507053775E-15</v>
      </c>
      <c r="D46" s="13">
        <f t="shared" si="3"/>
        <v>1.3527203426556706E-8</v>
      </c>
      <c r="E46" s="13">
        <f t="shared" si="4"/>
        <v>73925109.90385437</v>
      </c>
      <c r="F46" s="13">
        <f t="shared" si="5"/>
        <v>-3.7037037037037035E-2</v>
      </c>
      <c r="G46" s="13">
        <f t="shared" si="6"/>
        <v>-5.0100753431691507E-10</v>
      </c>
      <c r="H46" s="13">
        <f t="shared" si="7"/>
        <v>3.4372195580778694E-24</v>
      </c>
      <c r="I46" s="13">
        <f t="shared" si="8"/>
        <v>3.7037037037037035E-2</v>
      </c>
      <c r="J46" s="13">
        <f t="shared" si="9"/>
        <v>5.0100753431691507E-10</v>
      </c>
      <c r="K46" s="13">
        <f t="shared" si="10"/>
        <v>-3.4372195580778694E-24</v>
      </c>
      <c r="L46" s="13">
        <f t="shared" si="11"/>
        <v>2737967.0334760877</v>
      </c>
      <c r="M46" s="13">
        <f t="shared" si="12"/>
        <v>-2737967.0334760877</v>
      </c>
      <c r="N46" s="13">
        <f t="shared" si="13"/>
        <v>-1.8784136349701035E-8</v>
      </c>
      <c r="O46" s="13">
        <f t="shared" si="14"/>
        <v>1.8784136349701035E-8</v>
      </c>
      <c r="P46" s="13">
        <f t="shared" si="15"/>
        <v>9.6566884876684884E-18</v>
      </c>
      <c r="Q46" s="13">
        <f t="shared" si="16"/>
        <v>-9.6566884876684884E-18</v>
      </c>
      <c r="R46" s="13">
        <f t="shared" si="17"/>
        <v>-6.6250817128597608E-32</v>
      </c>
      <c r="S46" s="13">
        <f t="shared" si="18"/>
        <v>6.6250817128597608E-32</v>
      </c>
      <c r="T46" s="13">
        <f t="shared" si="19"/>
        <v>7.3272716059414741E-8</v>
      </c>
      <c r="U46" s="13">
        <f t="shared" si="20"/>
        <v>-2.0730817699406791E-22</v>
      </c>
      <c r="V46" s="13">
        <f t="shared" si="21"/>
        <v>7.3272716059414741E-8</v>
      </c>
      <c r="W46" s="13">
        <f t="shared" si="22"/>
        <v>-2.044042985182291E-22</v>
      </c>
      <c r="X46" s="53"/>
    </row>
    <row r="47" spans="1:24" hidden="1">
      <c r="A47" s="1">
        <v>28</v>
      </c>
      <c r="B47" s="13">
        <f t="shared" si="1"/>
        <v>1</v>
      </c>
      <c r="C47" s="13">
        <f t="shared" si="2"/>
        <v>-3.430415673744136E-15</v>
      </c>
      <c r="D47" s="13">
        <f t="shared" si="3"/>
        <v>6.9146671783853727E-9</v>
      </c>
      <c r="E47" s="13">
        <f t="shared" si="4"/>
        <v>144620120.41966531</v>
      </c>
      <c r="F47" s="13">
        <f t="shared" si="5"/>
        <v>-3.5714285714285712E-2</v>
      </c>
      <c r="G47" s="13">
        <f t="shared" si="6"/>
        <v>2.4695239922804905E-10</v>
      </c>
      <c r="H47" s="13">
        <f t="shared" si="7"/>
        <v>-8.4714938098061879E-25</v>
      </c>
      <c r="I47" s="13">
        <f t="shared" si="8"/>
        <v>3.5714285714285712E-2</v>
      </c>
      <c r="J47" s="13">
        <f t="shared" si="9"/>
        <v>-2.4695239922804905E-10</v>
      </c>
      <c r="K47" s="13">
        <f t="shared" si="10"/>
        <v>8.4714938098061879E-25</v>
      </c>
      <c r="L47" s="13">
        <f t="shared" si="11"/>
        <v>-5165004.3007023325</v>
      </c>
      <c r="M47" s="13">
        <f t="shared" si="12"/>
        <v>5165004.3007023325</v>
      </c>
      <c r="N47" s="13">
        <f t="shared" si="13"/>
        <v>1.7718111708085156E-8</v>
      </c>
      <c r="O47" s="13">
        <f t="shared" si="14"/>
        <v>-1.7718111708085156E-8</v>
      </c>
      <c r="P47" s="13">
        <f t="shared" si="15"/>
        <v>-2.4654039204206521E-18</v>
      </c>
      <c r="Q47" s="13">
        <f t="shared" si="16"/>
        <v>2.4654039204206521E-18</v>
      </c>
      <c r="R47" s="13">
        <f t="shared" si="17"/>
        <v>8.4573602507212469E-33</v>
      </c>
      <c r="S47" s="13">
        <f t="shared" si="18"/>
        <v>-8.4573602507212469E-33</v>
      </c>
      <c r="T47" s="13">
        <f t="shared" si="19"/>
        <v>6.8547660669393039E-9</v>
      </c>
      <c r="U47" s="13">
        <f t="shared" si="20"/>
        <v>5.2986279167722295E-23</v>
      </c>
      <c r="V47" s="13">
        <f t="shared" si="21"/>
        <v>6.8547660669393039E-9</v>
      </c>
      <c r="W47" s="13">
        <f t="shared" si="22"/>
        <v>5.325794110014684E-23</v>
      </c>
      <c r="X47" s="53"/>
    </row>
    <row r="48" spans="1:24" hidden="1">
      <c r="A48" s="1">
        <v>29</v>
      </c>
      <c r="B48" s="13">
        <f t="shared" si="1"/>
        <v>-1</v>
      </c>
      <c r="C48" s="13">
        <f t="shared" si="2"/>
        <v>2.1684043449710089E-19</v>
      </c>
      <c r="D48" s="13">
        <f t="shared" si="3"/>
        <v>3.5345533500275333E-9</v>
      </c>
      <c r="E48" s="13">
        <f t="shared" si="4"/>
        <v>282921178.70910347</v>
      </c>
      <c r="F48" s="13">
        <f t="shared" si="5"/>
        <v>-3.4482758620689655E-2</v>
      </c>
      <c r="G48" s="13">
        <f t="shared" si="6"/>
        <v>-1.2188115000094942E-10</v>
      </c>
      <c r="H48" s="13">
        <f t="shared" si="7"/>
        <v>2.6428761523212201E-29</v>
      </c>
      <c r="I48" s="13">
        <f t="shared" si="8"/>
        <v>3.4482758620689655E-2</v>
      </c>
      <c r="J48" s="13">
        <f t="shared" si="9"/>
        <v>1.2188115000094942E-10</v>
      </c>
      <c r="K48" s="13">
        <f t="shared" si="10"/>
        <v>-2.6428761523212201E-29</v>
      </c>
      <c r="L48" s="13">
        <f t="shared" si="11"/>
        <v>9755902.7141070161</v>
      </c>
      <c r="M48" s="13">
        <f t="shared" si="12"/>
        <v>-9755902.7141070161</v>
      </c>
      <c r="N48" s="13">
        <f t="shared" si="13"/>
        <v>-2.1154741834384112E-12</v>
      </c>
      <c r="O48" s="13">
        <f t="shared" si="14"/>
        <v>2.1154741834384112E-12</v>
      </c>
      <c r="P48" s="13">
        <f t="shared" si="15"/>
        <v>6.3023460135360776E-19</v>
      </c>
      <c r="Q48" s="13">
        <f t="shared" si="16"/>
        <v>-6.3023460135360766E-19</v>
      </c>
      <c r="R48" s="13">
        <f t="shared" si="17"/>
        <v>-1.3666034479262347E-37</v>
      </c>
      <c r="S48" s="13">
        <f t="shared" si="18"/>
        <v>1.3666034479262345E-37</v>
      </c>
      <c r="T48" s="13">
        <f t="shared" si="19"/>
        <v>1.9446279634781235E-8</v>
      </c>
      <c r="U48" s="13">
        <f t="shared" si="20"/>
        <v>-1.7120648233190667E-27</v>
      </c>
      <c r="V48" s="13">
        <f t="shared" si="21"/>
        <v>1.9446279634781235E-8</v>
      </c>
      <c r="W48" s="13">
        <f t="shared" si="22"/>
        <v>7.6896542474584477E-25</v>
      </c>
      <c r="X48" s="53"/>
    </row>
    <row r="49" spans="1:24" hidden="1">
      <c r="A49" s="1">
        <v>30</v>
      </c>
      <c r="B49" s="13">
        <f t="shared" si="1"/>
        <v>1</v>
      </c>
      <c r="C49" s="13">
        <f t="shared" si="2"/>
        <v>-1.0780872722326862E-14</v>
      </c>
      <c r="D49" s="13">
        <f t="shared" si="3"/>
        <v>1.8067489095126685E-9</v>
      </c>
      <c r="E49" s="13">
        <f t="shared" si="4"/>
        <v>553480339.59501791</v>
      </c>
      <c r="F49" s="13">
        <f t="shared" si="5"/>
        <v>-3.3333333333333333E-2</v>
      </c>
      <c r="G49" s="13">
        <f t="shared" si="6"/>
        <v>6.0224963650422276E-11</v>
      </c>
      <c r="H49" s="13">
        <f t="shared" si="7"/>
        <v>-6.4927766782196435E-25</v>
      </c>
      <c r="I49" s="13">
        <f t="shared" si="8"/>
        <v>3.3333333333333333E-2</v>
      </c>
      <c r="J49" s="13">
        <f t="shared" si="9"/>
        <v>-6.0224963650422276E-11</v>
      </c>
      <c r="K49" s="13">
        <f t="shared" si="10"/>
        <v>6.4927766782196435E-25</v>
      </c>
      <c r="L49" s="13">
        <f t="shared" si="11"/>
        <v>-18449344.653167255</v>
      </c>
      <c r="M49" s="13">
        <f t="shared" si="12"/>
        <v>18449344.653167255</v>
      </c>
      <c r="N49" s="13">
        <f t="shared" si="13"/>
        <v>1.9890003651613782E-7</v>
      </c>
      <c r="O49" s="13">
        <f t="shared" si="14"/>
        <v>-1.9890003651613782E-7</v>
      </c>
      <c r="P49" s="13">
        <f t="shared" si="15"/>
        <v>-1.6129953449698413E-19</v>
      </c>
      <c r="Q49" s="13">
        <f t="shared" si="16"/>
        <v>1.612995344969841E-19</v>
      </c>
      <c r="R49" s="13">
        <f t="shared" si="17"/>
        <v>1.738949751582557E-33</v>
      </c>
      <c r="S49" s="13">
        <f t="shared" si="18"/>
        <v>-1.7389497515825567E-33</v>
      </c>
      <c r="T49" s="13">
        <f t="shared" si="19"/>
        <v>1.9468392394349982E-9</v>
      </c>
      <c r="U49" s="13">
        <f t="shared" si="20"/>
        <v>4.3510804592303001E-23</v>
      </c>
      <c r="V49" s="13">
        <f t="shared" si="21"/>
        <v>1.9468392394349982E-9</v>
      </c>
      <c r="W49" s="13">
        <f t="shared" si="22"/>
        <v>4.3587959976562668E-23</v>
      </c>
      <c r="X49" s="53"/>
    </row>
    <row r="50" spans="1:24" hidden="1">
      <c r="A50" s="1">
        <v>31</v>
      </c>
      <c r="B50" s="13">
        <f t="shared" si="1"/>
        <v>-1</v>
      </c>
      <c r="C50" s="13">
        <f t="shared" si="2"/>
        <v>7.350673889017223E-15</v>
      </c>
      <c r="D50" s="13">
        <f t="shared" si="3"/>
        <v>9.2355137941256438E-10</v>
      </c>
      <c r="E50" s="13">
        <f t="shared" si="4"/>
        <v>1082776792.1651113</v>
      </c>
      <c r="F50" s="13">
        <f t="shared" si="5"/>
        <v>-3.2258064516129031E-2</v>
      </c>
      <c r="G50" s="13">
        <f t="shared" si="6"/>
        <v>-2.9791979981050462E-11</v>
      </c>
      <c r="H50" s="13">
        <f t="shared" si="7"/>
        <v>2.1899112934883147E-25</v>
      </c>
      <c r="I50" s="13">
        <f t="shared" si="8"/>
        <v>3.2258064516129031E-2</v>
      </c>
      <c r="J50" s="13">
        <f t="shared" si="9"/>
        <v>2.9791979981050462E-11</v>
      </c>
      <c r="K50" s="13">
        <f t="shared" si="10"/>
        <v>-2.1899112934883147E-25</v>
      </c>
      <c r="L50" s="13">
        <f t="shared" si="11"/>
        <v>34928283.618229389</v>
      </c>
      <c r="M50" s="13">
        <f t="shared" si="12"/>
        <v>-34928283.618229389</v>
      </c>
      <c r="N50" s="13">
        <f t="shared" si="13"/>
        <v>-2.567464223807068E-7</v>
      </c>
      <c r="O50" s="13">
        <f t="shared" si="14"/>
        <v>2.567464223807068E-7</v>
      </c>
      <c r="P50" s="13">
        <f t="shared" si="15"/>
        <v>4.1328229688972923E-20</v>
      </c>
      <c r="Q50" s="13">
        <f t="shared" si="16"/>
        <v>-4.1328229688972917E-20</v>
      </c>
      <c r="R50" s="13">
        <f t="shared" si="17"/>
        <v>-3.0379033885403964E-34</v>
      </c>
      <c r="S50" s="13">
        <f t="shared" si="18"/>
        <v>3.0379033885403964E-34</v>
      </c>
      <c r="T50" s="13">
        <f t="shared" si="19"/>
        <v>5.1618292103621555E-9</v>
      </c>
      <c r="U50" s="13">
        <f t="shared" si="20"/>
        <v>-1.5164692599791434E-23</v>
      </c>
      <c r="V50" s="13">
        <f t="shared" si="21"/>
        <v>5.1618292103621555E-9</v>
      </c>
      <c r="W50" s="13">
        <f t="shared" si="22"/>
        <v>-1.4960123620421646E-23</v>
      </c>
      <c r="X50" s="53"/>
    </row>
    <row r="51" spans="1:24" hidden="1">
      <c r="A51" s="1">
        <v>32</v>
      </c>
      <c r="B51" s="13">
        <f t="shared" si="1"/>
        <v>1</v>
      </c>
      <c r="C51" s="13">
        <f t="shared" si="2"/>
        <v>-3.920475055707584E-15</v>
      </c>
      <c r="D51" s="13">
        <f t="shared" si="3"/>
        <v>4.7208947846821415E-10</v>
      </c>
      <c r="E51" s="13">
        <f t="shared" si="4"/>
        <v>2118242506.1551759</v>
      </c>
      <c r="F51" s="13">
        <f t="shared" si="5"/>
        <v>-3.125E-2</v>
      </c>
      <c r="G51" s="13">
        <f t="shared" si="6"/>
        <v>1.4752796202131692E-11</v>
      </c>
      <c r="H51" s="13">
        <f t="shared" si="7"/>
        <v>-5.7837969512394885E-26</v>
      </c>
      <c r="I51" s="13">
        <f t="shared" si="8"/>
        <v>3.125E-2</v>
      </c>
      <c r="J51" s="13">
        <f t="shared" si="9"/>
        <v>-1.4752796202131692E-11</v>
      </c>
      <c r="K51" s="13">
        <f t="shared" si="10"/>
        <v>5.7837969512394885E-26</v>
      </c>
      <c r="L51" s="13">
        <f t="shared" si="11"/>
        <v>-66195078.31734924</v>
      </c>
      <c r="M51" s="13">
        <f t="shared" si="12"/>
        <v>66195078.31734924</v>
      </c>
      <c r="N51" s="13">
        <f t="shared" si="13"/>
        <v>2.5951615335377766E-7</v>
      </c>
      <c r="O51" s="13">
        <f t="shared" si="14"/>
        <v>-2.5951615335377766E-7</v>
      </c>
      <c r="P51" s="13">
        <f t="shared" si="15"/>
        <v>-1.0600165491691157E-20</v>
      </c>
      <c r="Q51" s="13">
        <f t="shared" si="16"/>
        <v>1.0600165491691156E-20</v>
      </c>
      <c r="R51" s="13">
        <f t="shared" si="17"/>
        <v>4.1557684396547504E-35</v>
      </c>
      <c r="S51" s="13">
        <f t="shared" si="18"/>
        <v>-4.1557684396547499E-35</v>
      </c>
      <c r="T51" s="13">
        <f t="shared" si="19"/>
        <v>5.50475838695509E-10</v>
      </c>
      <c r="U51" s="13">
        <f t="shared" si="20"/>
        <v>4.1343611449096507E-24</v>
      </c>
      <c r="V51" s="13">
        <f t="shared" si="21"/>
        <v>5.50475838695509E-10</v>
      </c>
      <c r="W51" s="13">
        <f t="shared" si="22"/>
        <v>4.1561771089604578E-24</v>
      </c>
      <c r="X51" s="53"/>
    </row>
    <row r="52" spans="1:24" hidden="1">
      <c r="A52" s="1">
        <v>33</v>
      </c>
      <c r="B52" s="13">
        <f t="shared" ref="B52:B69" si="23">COS($A52*Leiter_v1)</f>
        <v>-1</v>
      </c>
      <c r="C52" s="13">
        <f t="shared" ref="C52:C69" si="24">SIN($A52*Leiter_v1)</f>
        <v>4.9027622239794511E-16</v>
      </c>
      <c r="D52" s="13">
        <f t="shared" ref="D52:D69" si="25">EXP(-$A52*Leiter_u1)</f>
        <v>2.4131681317194132E-10</v>
      </c>
      <c r="E52" s="13">
        <f t="shared" ref="E52:E69" si="26">EXP($A52*Leiter_u1)</f>
        <v>4143930076.2168083</v>
      </c>
      <c r="F52" s="13">
        <f t="shared" ref="F52:F69" si="27">-Strom_1/$A52</f>
        <v>-3.0303030303030304E-2</v>
      </c>
      <c r="G52" s="13">
        <f t="shared" ref="G52:G69" si="28">Strom_1/$A52*COS($A52*Leiter_v1)/EXP($A52*Leiter_u1)</f>
        <v>-7.3126307021800395E-12</v>
      </c>
      <c r="H52" s="13">
        <f t="shared" ref="H52:H69" si="29">Strom_1/$A52*SIN($A52*Leiter_v1)/EXP($A52*Leiter_u1)</f>
        <v>3.5852089564560628E-27</v>
      </c>
      <c r="I52" s="13">
        <f t="shared" ref="I52:I69" si="30">-Strom_2/$A52</f>
        <v>3.0303030303030304E-2</v>
      </c>
      <c r="J52" s="13">
        <f t="shared" ref="J52:J69" si="31">Strom_2/$A52*COS($A52*Leiter_v2)/EXP(-$A52*Leiter_u2)</f>
        <v>7.3126307021800395E-12</v>
      </c>
      <c r="K52" s="13">
        <f t="shared" ref="K52:K69" si="32">Strom_2/$A52*SIN($A52*Leiter_v2)/EXP(-$A52*Leiter_u2)</f>
        <v>-3.5852089564560628E-27</v>
      </c>
      <c r="L52" s="13">
        <f t="shared" ref="L52:L69" si="33">F52+G52+I52+J52*EXP(-2*$A52*Leiter_u2)</f>
        <v>125573638.67323662</v>
      </c>
      <c r="M52" s="13">
        <f t="shared" ref="M52:M69" si="34">F52+G52*EXP(2*$A52*Leiter_u1)+I52+J52</f>
        <v>-125573638.67323662</v>
      </c>
      <c r="N52" s="13">
        <f t="shared" ref="N52:N69" si="35">H52+K52*EXP(-2*$A52*Leiter_u2)</f>
        <v>-6.1565769201478955E-8</v>
      </c>
      <c r="O52" s="13">
        <f t="shared" ref="O52:O69" si="36">H52*EXP(2*$A52*Leiter_u1)+K52</f>
        <v>6.1565769201478955E-8</v>
      </c>
      <c r="P52" s="13">
        <f t="shared" ref="P52:P69" si="37">(L52*EXP($A52*(Körper_u1+Körper_u2))+((Perm_mü1-1)/(Perm_mü1+1))*M52*EXP(-$A52*(Körper_u1-Körper_u2)))/((Perm_mü2+1)/(Perm_mü2-1)*EXP($A52*(Körper_u1-Körper_u2))-(((Perm_mü1-1)/(Perm_mü1+1))*EXP(-$A52*(Körper_u1-Körper_u2))))</f>
        <v>2.7214653651838379E-21</v>
      </c>
      <c r="Q52" s="13">
        <f t="shared" ref="Q52:Q69" si="38">(M52+P52)*((Perm_mü1-1)/(Perm_mü1+1)*EXP(-2*$A52*Körper_u1))</f>
        <v>-2.7214653651838375E-21</v>
      </c>
      <c r="R52" s="13">
        <f t="shared" ref="R52:R69" si="39">(N52*EXP($A52*(Körper_u1+Körper_u2))+((Perm_mü1-1)/(Perm_mü1+1))*O52*EXP(-$A52*(Körper_u1-Körper_u2)))/((Perm_mü2+1)/(Perm_mü2-1)*EXP($A52*(Körper_u1-Körper_u2))-(((Perm_mü1-1)/(Perm_mü1+1))*EXP(-$A52*(Körper_u1-Körper_u2))))</f>
        <v>-1.3342697586291762E-36</v>
      </c>
      <c r="S52" s="13">
        <f t="shared" ref="S52:S69" si="40">(O52+R52)*((Perm_mü1-1)/(Perm_mü1+1)*EXP(-2*$A52*Körper_u1))</f>
        <v>1.334269758629176E-36</v>
      </c>
      <c r="T52" s="13">
        <f t="shared" ref="T52:T69" si="41">Strom_1/Metric_h*$A52*((-(I52+J52+P52)*$B52-(K52+R52)*$C52)*$D52+((Q52*$B52+S52*$C52)*$E52))</f>
        <v>1.370386999131275E-9</v>
      </c>
      <c r="U52" s="13">
        <f t="shared" ref="U52:U69" si="42">Strom_1/Metric_h*$A52*((-(I52+J52+P52)*$C52+(K52+R52)*$B52)*$D52+((-Q52*$C52+S52*$B52)*$E52))</f>
        <v>-2.6428578628809398E-25</v>
      </c>
      <c r="V52" s="13">
        <f t="shared" ref="V52:V69" si="43">KoorK_xu*T52-KoorK_xv*U52</f>
        <v>1.370386999131275E-9</v>
      </c>
      <c r="W52" s="13">
        <f t="shared" ref="W52:W69" si="44">KoorK_yu*T52+KoorK_yv*U52</f>
        <v>-2.0997583949807952E-25</v>
      </c>
      <c r="X52" s="53"/>
    </row>
    <row r="53" spans="1:24" hidden="1">
      <c r="A53" s="1">
        <v>34</v>
      </c>
      <c r="B53" s="13">
        <f t="shared" si="23"/>
        <v>1</v>
      </c>
      <c r="C53" s="13">
        <f t="shared" si="24"/>
        <v>2.9399226109116938E-15</v>
      </c>
      <c r="D53" s="13">
        <f t="shared" si="25"/>
        <v>1.233533196046065E-10</v>
      </c>
      <c r="E53" s="13">
        <f t="shared" si="26"/>
        <v>8106794395.2005014</v>
      </c>
      <c r="F53" s="13">
        <f t="shared" si="27"/>
        <v>-2.9411764705882353E-2</v>
      </c>
      <c r="G53" s="13">
        <f t="shared" si="28"/>
        <v>3.6280388119001907E-12</v>
      </c>
      <c r="H53" s="13">
        <f t="shared" si="29"/>
        <v>1.0666153336370569E-26</v>
      </c>
      <c r="I53" s="13">
        <f t="shared" si="30"/>
        <v>2.9411764705882353E-2</v>
      </c>
      <c r="J53" s="13">
        <f t="shared" si="31"/>
        <v>-3.6280388119001907E-12</v>
      </c>
      <c r="K53" s="13">
        <f t="shared" si="32"/>
        <v>-1.0666153336370569E-26</v>
      </c>
      <c r="L53" s="13">
        <f t="shared" si="33"/>
        <v>-238435129.27060294</v>
      </c>
      <c r="M53" s="13">
        <f t="shared" si="34"/>
        <v>238435129.27060294</v>
      </c>
      <c r="N53" s="13">
        <f t="shared" si="35"/>
        <v>-7.0098082777829829E-7</v>
      </c>
      <c r="O53" s="13">
        <f t="shared" si="36"/>
        <v>7.0098082777829829E-7</v>
      </c>
      <c r="P53" s="13">
        <f t="shared" si="37"/>
        <v>-6.9934578554509747E-22</v>
      </c>
      <c r="Q53" s="13">
        <f t="shared" si="38"/>
        <v>6.9934578554509747E-22</v>
      </c>
      <c r="R53" s="13">
        <f t="shared" si="39"/>
        <v>-2.0560224877698326E-36</v>
      </c>
      <c r="S53" s="13">
        <f t="shared" si="40"/>
        <v>2.0560224877698326E-36</v>
      </c>
      <c r="T53" s="13">
        <f t="shared" si="41"/>
        <v>1.5504413149358501E-10</v>
      </c>
      <c r="U53" s="13">
        <f t="shared" si="42"/>
        <v>-8.1008787885385863E-25</v>
      </c>
      <c r="V53" s="13">
        <f t="shared" si="43"/>
        <v>1.5504413149358501E-10</v>
      </c>
      <c r="W53" s="13">
        <f t="shared" si="44"/>
        <v>-8.0394330908133557E-25</v>
      </c>
      <c r="X53" s="53"/>
    </row>
    <row r="54" spans="1:24" hidden="1">
      <c r="A54" s="1">
        <v>35</v>
      </c>
      <c r="B54" s="13">
        <f t="shared" si="23"/>
        <v>-1</v>
      </c>
      <c r="C54" s="13">
        <f t="shared" si="24"/>
        <v>7.840733270980671E-15</v>
      </c>
      <c r="D54" s="13">
        <f t="shared" si="25"/>
        <v>6.3054211836597223E-11</v>
      </c>
      <c r="E54" s="13">
        <f t="shared" si="26"/>
        <v>15859368801.4286</v>
      </c>
      <c r="F54" s="13">
        <f t="shared" si="27"/>
        <v>-2.8571428571428571E-2</v>
      </c>
      <c r="G54" s="13">
        <f t="shared" si="28"/>
        <v>-1.8015489096170634E-12</v>
      </c>
      <c r="H54" s="13">
        <f t="shared" si="29"/>
        <v>1.4125464474933458E-26</v>
      </c>
      <c r="I54" s="13">
        <f t="shared" si="30"/>
        <v>2.8571428571428571E-2</v>
      </c>
      <c r="J54" s="13">
        <f t="shared" si="31"/>
        <v>1.8015489096170634E-12</v>
      </c>
      <c r="K54" s="13">
        <f t="shared" si="32"/>
        <v>-1.4125464474933458E-26</v>
      </c>
      <c r="L54" s="13">
        <f t="shared" si="33"/>
        <v>453124822.89795989</v>
      </c>
      <c r="M54" s="13">
        <f t="shared" si="34"/>
        <v>-453124822.89795989</v>
      </c>
      <c r="N54" s="13">
        <f t="shared" si="35"/>
        <v>-3.5528308748032584E-6</v>
      </c>
      <c r="O54" s="13">
        <f t="shared" si="36"/>
        <v>3.5528308748032584E-6</v>
      </c>
      <c r="P54" s="13">
        <f t="shared" si="37"/>
        <v>1.7986926595856514E-22</v>
      </c>
      <c r="Q54" s="13">
        <f t="shared" si="38"/>
        <v>-1.7986926595856511E-22</v>
      </c>
      <c r="R54" s="13">
        <f t="shared" si="39"/>
        <v>-1.4103069380281927E-36</v>
      </c>
      <c r="S54" s="13">
        <f t="shared" si="40"/>
        <v>1.4103069380281926E-36</v>
      </c>
      <c r="T54" s="13">
        <f t="shared" si="41"/>
        <v>3.6387727049030141E-10</v>
      </c>
      <c r="U54" s="13">
        <f t="shared" si="42"/>
        <v>-1.1043740054088698E-24</v>
      </c>
      <c r="V54" s="13">
        <f t="shared" si="43"/>
        <v>3.6387727049030141E-10</v>
      </c>
      <c r="W54" s="13">
        <f t="shared" si="44"/>
        <v>-1.0899531482269556E-24</v>
      </c>
      <c r="X54" s="53"/>
    </row>
    <row r="55" spans="1:24" hidden="1">
      <c r="A55" s="1">
        <v>36</v>
      </c>
      <c r="B55" s="13">
        <f t="shared" si="23"/>
        <v>1</v>
      </c>
      <c r="C55" s="13">
        <f t="shared" si="24"/>
        <v>-4.410534437671032E-15</v>
      </c>
      <c r="D55" s="13">
        <f t="shared" si="25"/>
        <v>3.2231265790645319E-11</v>
      </c>
      <c r="E55" s="13">
        <f t="shared" si="26"/>
        <v>31025774988.031532</v>
      </c>
      <c r="F55" s="13">
        <f t="shared" si="27"/>
        <v>-2.7777777777777776E-2</v>
      </c>
      <c r="G55" s="13">
        <f t="shared" si="28"/>
        <v>8.9531293862903664E-13</v>
      </c>
      <c r="H55" s="13">
        <f t="shared" si="29"/>
        <v>-3.9488085483158179E-27</v>
      </c>
      <c r="I55" s="13">
        <f t="shared" si="30"/>
        <v>2.7777777777777776E-2</v>
      </c>
      <c r="J55" s="13">
        <f t="shared" si="31"/>
        <v>-8.9531293862903664E-13</v>
      </c>
      <c r="K55" s="13">
        <f t="shared" si="32"/>
        <v>3.9488085483158179E-27</v>
      </c>
      <c r="L55" s="13">
        <f t="shared" si="33"/>
        <v>-861827083.00087595</v>
      </c>
      <c r="M55" s="13">
        <f t="shared" si="34"/>
        <v>861827083.00087595</v>
      </c>
      <c r="N55" s="13">
        <f t="shared" si="35"/>
        <v>3.8011180288929346E-6</v>
      </c>
      <c r="O55" s="13">
        <f t="shared" si="36"/>
        <v>-3.8011180288929346E-6</v>
      </c>
      <c r="P55" s="13">
        <f t="shared" si="37"/>
        <v>-4.6299535446896807E-23</v>
      </c>
      <c r="Q55" s="13">
        <f t="shared" si="38"/>
        <v>4.6299535446896801E-23</v>
      </c>
      <c r="R55" s="13">
        <f t="shared" si="39"/>
        <v>2.0420569553670903E-37</v>
      </c>
      <c r="S55" s="13">
        <f t="shared" si="40"/>
        <v>-2.0420569553670899E-37</v>
      </c>
      <c r="T55" s="13">
        <f t="shared" si="41"/>
        <v>4.3518951401106294E-11</v>
      </c>
      <c r="U55" s="13">
        <f t="shared" si="42"/>
        <v>3.1755135708495936E-25</v>
      </c>
      <c r="V55" s="13">
        <f t="shared" si="43"/>
        <v>4.3518951401106294E-11</v>
      </c>
      <c r="W55" s="13">
        <f t="shared" si="44"/>
        <v>3.1927606108204163E-25</v>
      </c>
      <c r="X55" s="53"/>
    </row>
    <row r="56" spans="1:24" hidden="1">
      <c r="A56" s="1">
        <v>37</v>
      </c>
      <c r="B56" s="13">
        <f t="shared" si="23"/>
        <v>-1</v>
      </c>
      <c r="C56" s="13">
        <f t="shared" si="24"/>
        <v>9.8033560436139311E-16</v>
      </c>
      <c r="D56" s="13">
        <f t="shared" si="25"/>
        <v>1.647557655877736E-11</v>
      </c>
      <c r="E56" s="13">
        <f t="shared" si="26"/>
        <v>60695903201.472488</v>
      </c>
      <c r="F56" s="13">
        <f t="shared" si="27"/>
        <v>-2.7027027027027029E-2</v>
      </c>
      <c r="G56" s="13">
        <f t="shared" si="28"/>
        <v>-4.4528585293992873E-13</v>
      </c>
      <c r="H56" s="13">
        <f t="shared" si="29"/>
        <v>4.3652957575544348E-28</v>
      </c>
      <c r="I56" s="13">
        <f t="shared" si="30"/>
        <v>2.7027027027027029E-2</v>
      </c>
      <c r="J56" s="13">
        <f t="shared" si="31"/>
        <v>4.4528585293992873E-13</v>
      </c>
      <c r="K56" s="13">
        <f t="shared" si="32"/>
        <v>-4.3652957575544348E-28</v>
      </c>
      <c r="L56" s="13">
        <f t="shared" si="33"/>
        <v>1640429816.2560134</v>
      </c>
      <c r="M56" s="13">
        <f t="shared" si="34"/>
        <v>-1640429816.2560134</v>
      </c>
      <c r="N56" s="13">
        <f t="shared" si="35"/>
        <v>-1.6081717553317881E-6</v>
      </c>
      <c r="O56" s="13">
        <f t="shared" si="36"/>
        <v>1.6081717553317881E-6</v>
      </c>
      <c r="P56" s="13">
        <f t="shared" si="37"/>
        <v>1.192700874727501E-23</v>
      </c>
      <c r="Q56" s="13">
        <f t="shared" si="38"/>
        <v>-1.1927008747275008E-23</v>
      </c>
      <c r="R56" s="13">
        <f t="shared" si="39"/>
        <v>-1.169247132848347E-38</v>
      </c>
      <c r="S56" s="13">
        <f t="shared" si="40"/>
        <v>1.1692471328483469E-38</v>
      </c>
      <c r="T56" s="13">
        <f t="shared" si="41"/>
        <v>9.6635858688782932E-11</v>
      </c>
      <c r="U56" s="13">
        <f t="shared" si="42"/>
        <v>-3.6079523363624877E-26</v>
      </c>
      <c r="V56" s="13">
        <f t="shared" si="43"/>
        <v>9.6635858688782932E-11</v>
      </c>
      <c r="W56" s="13">
        <f t="shared" si="44"/>
        <v>-3.2249737801792937E-26</v>
      </c>
      <c r="X56" s="53"/>
    </row>
    <row r="57" spans="1:24" hidden="1">
      <c r="A57" s="1">
        <v>38</v>
      </c>
      <c r="B57" s="13">
        <f t="shared" si="23"/>
        <v>1</v>
      </c>
      <c r="C57" s="13">
        <f t="shared" si="24"/>
        <v>-1.1760991486253758E-14</v>
      </c>
      <c r="D57" s="13">
        <f t="shared" si="25"/>
        <v>8.4217797931757664E-12</v>
      </c>
      <c r="E57" s="13">
        <f t="shared" si="26"/>
        <v>118739746770.66573</v>
      </c>
      <c r="F57" s="13">
        <f t="shared" si="27"/>
        <v>-2.6315789473684209E-2</v>
      </c>
      <c r="G57" s="13">
        <f t="shared" si="28"/>
        <v>2.2162578403094118E-13</v>
      </c>
      <c r="H57" s="13">
        <f t="shared" si="29"/>
        <v>-2.6065389591222135E-27</v>
      </c>
      <c r="I57" s="13">
        <f t="shared" si="30"/>
        <v>2.6315789473684209E-2</v>
      </c>
      <c r="J57" s="13">
        <f t="shared" si="31"/>
        <v>-2.2162578403094118E-13</v>
      </c>
      <c r="K57" s="13">
        <f t="shared" si="32"/>
        <v>2.6065389591222135E-27</v>
      </c>
      <c r="L57" s="13">
        <f t="shared" si="33"/>
        <v>-3124730178.1754136</v>
      </c>
      <c r="M57" s="13">
        <f t="shared" si="34"/>
        <v>3124730178.1754136</v>
      </c>
      <c r="N57" s="13">
        <f t="shared" si="35"/>
        <v>3.674992502236123E-5</v>
      </c>
      <c r="O57" s="13">
        <f t="shared" si="36"/>
        <v>-3.674992502236123E-5</v>
      </c>
      <c r="P57" s="13">
        <f t="shared" si="37"/>
        <v>-3.0747073979821462E-24</v>
      </c>
      <c r="Q57" s="13">
        <f t="shared" si="38"/>
        <v>3.0747073979821458E-24</v>
      </c>
      <c r="R57" s="13">
        <f t="shared" si="39"/>
        <v>3.6161607530389468E-38</v>
      </c>
      <c r="S57" s="13">
        <f t="shared" si="40"/>
        <v>-3.6161607530389463E-38</v>
      </c>
      <c r="T57" s="13">
        <f t="shared" si="41"/>
        <v>1.2177903068284385E-11</v>
      </c>
      <c r="U57" s="13">
        <f t="shared" si="42"/>
        <v>2.2125505986447573E-25</v>
      </c>
      <c r="V57" s="13">
        <f t="shared" si="43"/>
        <v>1.2177903068284385E-11</v>
      </c>
      <c r="W57" s="13">
        <f t="shared" si="44"/>
        <v>2.2173768358177E-25</v>
      </c>
      <c r="X57" s="53"/>
    </row>
    <row r="58" spans="1:24" hidden="1">
      <c r="A58" s="1">
        <v>39</v>
      </c>
      <c r="B58" s="13">
        <f t="shared" si="23"/>
        <v>-1</v>
      </c>
      <c r="C58" s="13">
        <f t="shared" si="24"/>
        <v>8.330792652944119E-15</v>
      </c>
      <c r="D58" s="13">
        <f t="shared" si="25"/>
        <v>4.3049403844357343E-12</v>
      </c>
      <c r="E58" s="13">
        <f t="shared" si="26"/>
        <v>232291253931.28384</v>
      </c>
      <c r="F58" s="13">
        <f t="shared" si="27"/>
        <v>-2.564102564102564E-2</v>
      </c>
      <c r="G58" s="13">
        <f t="shared" si="28"/>
        <v>-1.1038308678040345E-13</v>
      </c>
      <c r="H58" s="13">
        <f t="shared" si="29"/>
        <v>9.195786083594783E-28</v>
      </c>
      <c r="I58" s="13">
        <f t="shared" si="30"/>
        <v>2.564102564102564E-2</v>
      </c>
      <c r="J58" s="13">
        <f t="shared" si="31"/>
        <v>1.1038308678040345E-13</v>
      </c>
      <c r="K58" s="13">
        <f t="shared" si="32"/>
        <v>-9.195786083594783E-28</v>
      </c>
      <c r="L58" s="13">
        <f t="shared" si="33"/>
        <v>5956185998.2380476</v>
      </c>
      <c r="M58" s="13">
        <f t="shared" si="34"/>
        <v>-5956185998.2380476</v>
      </c>
      <c r="N58" s="13">
        <f t="shared" si="35"/>
        <v>-4.9619750553690169E-5</v>
      </c>
      <c r="O58" s="13">
        <f t="shared" si="36"/>
        <v>4.9619750553690169E-5</v>
      </c>
      <c r="P58" s="13">
        <f t="shared" si="37"/>
        <v>7.9318941499462542E-25</v>
      </c>
      <c r="Q58" s="13">
        <f t="shared" si="38"/>
        <v>-7.9318941499462524E-25</v>
      </c>
      <c r="R58" s="13">
        <f t="shared" si="39"/>
        <v>-6.60789655083027E-39</v>
      </c>
      <c r="S58" s="13">
        <f t="shared" si="40"/>
        <v>6.6078965508302686E-39</v>
      </c>
      <c r="T58" s="13">
        <f t="shared" si="41"/>
        <v>2.5668053604996327E-11</v>
      </c>
      <c r="U58" s="13">
        <f t="shared" si="42"/>
        <v>-8.0112237420325685E-26</v>
      </c>
      <c r="V58" s="13">
        <f t="shared" si="43"/>
        <v>2.5668053604996327E-11</v>
      </c>
      <c r="W58" s="13">
        <f t="shared" si="44"/>
        <v>-7.9094984172612222E-26</v>
      </c>
      <c r="X58" s="53"/>
    </row>
    <row r="59" spans="1:24">
      <c r="A59" s="1">
        <v>40</v>
      </c>
      <c r="B59" s="13">
        <f t="shared" si="23"/>
        <v>1</v>
      </c>
      <c r="C59" s="13">
        <f t="shared" si="24"/>
        <v>-4.90059381963448E-15</v>
      </c>
      <c r="D59" s="13">
        <f t="shared" si="25"/>
        <v>2.2005457478908194E-12</v>
      </c>
      <c r="E59" s="13">
        <f t="shared" si="26"/>
        <v>454432724681.35718</v>
      </c>
      <c r="F59" s="13">
        <f t="shared" si="27"/>
        <v>-2.5000000000000001E-2</v>
      </c>
      <c r="G59" s="13">
        <f t="shared" si="28"/>
        <v>5.5013643697270492E-14</v>
      </c>
      <c r="H59" s="13">
        <f t="shared" si="29"/>
        <v>-2.6959952229841711E-28</v>
      </c>
      <c r="I59" s="13">
        <f t="shared" si="30"/>
        <v>2.5000000000000001E-2</v>
      </c>
      <c r="J59" s="13">
        <f t="shared" si="31"/>
        <v>-5.5013643697270492E-14</v>
      </c>
      <c r="K59" s="13">
        <f t="shared" si="32"/>
        <v>2.6959952229841711E-28</v>
      </c>
      <c r="L59" s="13">
        <f t="shared" si="33"/>
        <v>-11360818117.03393</v>
      </c>
      <c r="M59" s="13">
        <f t="shared" si="34"/>
        <v>11360818117.03393</v>
      </c>
      <c r="N59" s="13">
        <f t="shared" si="35"/>
        <v>5.56747550503279E-5</v>
      </c>
      <c r="O59" s="13">
        <f t="shared" si="36"/>
        <v>-5.56747550503279E-5</v>
      </c>
      <c r="P59" s="13">
        <f t="shared" si="37"/>
        <v>-2.0475553627745071E-25</v>
      </c>
      <c r="Q59" s="13">
        <f t="shared" si="38"/>
        <v>2.0475553627745066E-25</v>
      </c>
      <c r="R59" s="13">
        <f t="shared" si="39"/>
        <v>1.0034237156172183E-39</v>
      </c>
      <c r="S59" s="13">
        <f t="shared" si="40"/>
        <v>-1.0034237156172181E-39</v>
      </c>
      <c r="T59" s="13">
        <f t="shared" si="41"/>
        <v>3.3984201816420794E-12</v>
      </c>
      <c r="U59" s="13">
        <f t="shared" si="42"/>
        <v>2.408931794878086E-26</v>
      </c>
      <c r="V59" s="13">
        <f t="shared" si="43"/>
        <v>3.3984201816420794E-12</v>
      </c>
      <c r="W59" s="13">
        <f t="shared" si="44"/>
        <v>2.4224001085261353E-26</v>
      </c>
      <c r="X59" s="53"/>
    </row>
    <row r="60" spans="1:24">
      <c r="A60" s="1">
        <v>41</v>
      </c>
      <c r="B60" s="13">
        <f t="shared" si="23"/>
        <v>-1</v>
      </c>
      <c r="C60" s="13">
        <f t="shared" si="24"/>
        <v>1.5681249701526845E-14</v>
      </c>
      <c r="D60" s="13">
        <f t="shared" si="25"/>
        <v>1.1248475370455285E-12</v>
      </c>
      <c r="E60" s="13">
        <f t="shared" si="26"/>
        <v>889009369773.39429</v>
      </c>
      <c r="F60" s="13">
        <f t="shared" si="27"/>
        <v>-2.4390243902439025E-2</v>
      </c>
      <c r="G60" s="13">
        <f t="shared" si="28"/>
        <v>-2.7435305781598255E-14</v>
      </c>
      <c r="H60" s="13">
        <f t="shared" si="29"/>
        <v>4.3021988059898542E-28</v>
      </c>
      <c r="I60" s="13">
        <f t="shared" si="30"/>
        <v>2.4390243902439025E-2</v>
      </c>
      <c r="J60" s="13">
        <f t="shared" si="31"/>
        <v>2.7435305781598255E-14</v>
      </c>
      <c r="K60" s="13">
        <f t="shared" si="32"/>
        <v>-4.3021988059898542E-28</v>
      </c>
      <c r="L60" s="13">
        <f t="shared" si="33"/>
        <v>21683155360.326691</v>
      </c>
      <c r="M60" s="13">
        <f t="shared" si="34"/>
        <v>-21683155360.326691</v>
      </c>
      <c r="N60" s="13">
        <f t="shared" si="35"/>
        <v>-3.4001897352228317E-4</v>
      </c>
      <c r="O60" s="13">
        <f t="shared" si="36"/>
        <v>3.4001897352228317E-4</v>
      </c>
      <c r="P60" s="13">
        <f t="shared" si="37"/>
        <v>5.2889068170686405E-26</v>
      </c>
      <c r="Q60" s="13">
        <f t="shared" si="38"/>
        <v>-5.2889068170686405E-26</v>
      </c>
      <c r="R60" s="13">
        <f t="shared" si="39"/>
        <v>-8.2936668446560936E-40</v>
      </c>
      <c r="S60" s="13">
        <f t="shared" si="40"/>
        <v>8.293666844656092E-40</v>
      </c>
      <c r="T60" s="13">
        <f t="shared" si="41"/>
        <v>6.8189632979302064E-12</v>
      </c>
      <c r="U60" s="13">
        <f t="shared" si="42"/>
        <v>-3.9402132423543802E-26</v>
      </c>
      <c r="V60" s="13">
        <f t="shared" si="43"/>
        <v>6.8189632979302064E-12</v>
      </c>
      <c r="W60" s="13">
        <f t="shared" si="44"/>
        <v>-3.913188939430577E-26</v>
      </c>
      <c r="X60" s="53"/>
    </row>
    <row r="61" spans="1:24">
      <c r="A61" s="1">
        <v>42</v>
      </c>
      <c r="B61" s="13">
        <f t="shared" si="23"/>
        <v>1</v>
      </c>
      <c r="C61" s="13">
        <f t="shared" si="24"/>
        <v>1.9598038469847978E-15</v>
      </c>
      <c r="D61" s="13">
        <f t="shared" si="25"/>
        <v>5.7498553838752936E-13</v>
      </c>
      <c r="E61" s="13">
        <f t="shared" si="26"/>
        <v>1739174176109.4849</v>
      </c>
      <c r="F61" s="13">
        <f t="shared" si="27"/>
        <v>-2.3809523809523808E-2</v>
      </c>
      <c r="G61" s="13">
        <f t="shared" si="28"/>
        <v>1.3690131866369747E-14</v>
      </c>
      <c r="H61" s="13">
        <f t="shared" si="29"/>
        <v>2.68299730974406E-29</v>
      </c>
      <c r="I61" s="13">
        <f t="shared" si="30"/>
        <v>2.3809523809523808E-2</v>
      </c>
      <c r="J61" s="13">
        <f t="shared" si="31"/>
        <v>-1.3690131866369747E-14</v>
      </c>
      <c r="K61" s="13">
        <f t="shared" si="32"/>
        <v>-2.68299730974406E-29</v>
      </c>
      <c r="L61" s="13">
        <f t="shared" si="33"/>
        <v>-41408908954.98774</v>
      </c>
      <c r="M61" s="13">
        <f t="shared" si="34"/>
        <v>41408908954.98774</v>
      </c>
      <c r="N61" s="13">
        <f t="shared" si="35"/>
        <v>-8.1153339069428215E-5</v>
      </c>
      <c r="O61" s="13">
        <f t="shared" si="36"/>
        <v>8.1153339069428215E-5</v>
      </c>
      <c r="P61" s="13">
        <f t="shared" si="37"/>
        <v>-1.366956232155359E-26</v>
      </c>
      <c r="Q61" s="13">
        <f t="shared" si="38"/>
        <v>1.3669562321553587E-26</v>
      </c>
      <c r="R61" s="13">
        <f t="shared" si="39"/>
        <v>-2.6789660824379171E-41</v>
      </c>
      <c r="S61" s="13">
        <f t="shared" si="40"/>
        <v>2.6789660824379161E-41</v>
      </c>
      <c r="T61" s="13">
        <f t="shared" si="41"/>
        <v>9.4604341258700747E-13</v>
      </c>
      <c r="U61" s="13">
        <f t="shared" si="42"/>
        <v>-2.5171837633131522E-27</v>
      </c>
      <c r="V61" s="13">
        <f t="shared" si="43"/>
        <v>9.4604341258700747E-13</v>
      </c>
      <c r="W61" s="13">
        <f t="shared" si="44"/>
        <v>-2.4796910204374426E-27</v>
      </c>
      <c r="X61" s="53"/>
    </row>
    <row r="62" spans="1:24">
      <c r="A62" s="1">
        <v>43</v>
      </c>
      <c r="B62" s="13">
        <f t="shared" si="23"/>
        <v>-1</v>
      </c>
      <c r="C62" s="13">
        <f t="shared" si="24"/>
        <v>8.820852034907567E-15</v>
      </c>
      <c r="D62" s="13">
        <f t="shared" si="25"/>
        <v>2.9391393808191768E-13</v>
      </c>
      <c r="E62" s="13">
        <f t="shared" si="26"/>
        <v>3402356507915.208</v>
      </c>
      <c r="F62" s="13">
        <f t="shared" si="27"/>
        <v>-2.3255813953488372E-2</v>
      </c>
      <c r="G62" s="13">
        <f t="shared" si="28"/>
        <v>-6.835207862370178E-15</v>
      </c>
      <c r="H62" s="13">
        <f t="shared" si="29"/>
        <v>6.0292357181804184E-29</v>
      </c>
      <c r="I62" s="13">
        <f t="shared" si="30"/>
        <v>2.3255813953488372E-2</v>
      </c>
      <c r="J62" s="13">
        <f t="shared" si="31"/>
        <v>6.835207862370178E-15</v>
      </c>
      <c r="K62" s="13">
        <f t="shared" si="32"/>
        <v>-6.0292357181804184E-29</v>
      </c>
      <c r="L62" s="13">
        <f t="shared" si="33"/>
        <v>79124569951.516464</v>
      </c>
      <c r="M62" s="13">
        <f t="shared" si="34"/>
        <v>-79124569951.516464</v>
      </c>
      <c r="N62" s="13">
        <f t="shared" si="35"/>
        <v>-6.9794612386802019E-4</v>
      </c>
      <c r="O62" s="13">
        <f t="shared" si="36"/>
        <v>6.9794612386802019E-4</v>
      </c>
      <c r="P62" s="13">
        <f t="shared" si="37"/>
        <v>3.5350012503632788E-27</v>
      </c>
      <c r="Q62" s="13">
        <f t="shared" si="38"/>
        <v>-3.5350012503632788E-27</v>
      </c>
      <c r="R62" s="13">
        <f t="shared" si="39"/>
        <v>-3.1181722972667723E-41</v>
      </c>
      <c r="S62" s="13">
        <f t="shared" si="40"/>
        <v>3.1181722972667728E-41</v>
      </c>
      <c r="T62" s="13">
        <f t="shared" si="41"/>
        <v>1.8118159479554797E-12</v>
      </c>
      <c r="U62" s="13">
        <f t="shared" si="42"/>
        <v>-5.7913006702521709E-27</v>
      </c>
      <c r="V62" s="13">
        <f t="shared" si="43"/>
        <v>1.8118159479554797E-12</v>
      </c>
      <c r="W62" s="13">
        <f t="shared" si="44"/>
        <v>-5.7194964078145241E-27</v>
      </c>
      <c r="X62" s="53"/>
    </row>
    <row r="63" spans="1:24">
      <c r="A63" s="1">
        <v>44</v>
      </c>
      <c r="B63" s="13">
        <f t="shared" si="23"/>
        <v>1</v>
      </c>
      <c r="C63" s="13">
        <f t="shared" si="24"/>
        <v>-1.9601507916799932E-14</v>
      </c>
      <c r="D63" s="13">
        <f t="shared" si="25"/>
        <v>1.5023926208836037E-13</v>
      </c>
      <c r="E63" s="13">
        <f t="shared" si="26"/>
        <v>6656049730940.9639</v>
      </c>
      <c r="F63" s="13">
        <f t="shared" si="27"/>
        <v>-2.2727272727272728E-2</v>
      </c>
      <c r="G63" s="13">
        <f t="shared" si="28"/>
        <v>3.4145286838263723E-15</v>
      </c>
      <c r="H63" s="13">
        <f t="shared" si="29"/>
        <v>-6.6929911028163086E-29</v>
      </c>
      <c r="I63" s="13">
        <f t="shared" si="30"/>
        <v>2.2727272727272728E-2</v>
      </c>
      <c r="J63" s="13">
        <f t="shared" si="31"/>
        <v>-3.4145286838263723E-15</v>
      </c>
      <c r="K63" s="13">
        <f t="shared" si="32"/>
        <v>6.6929911028163086E-29</v>
      </c>
      <c r="L63" s="13">
        <f t="shared" si="33"/>
        <v>-151273857521.38553</v>
      </c>
      <c r="M63" s="13">
        <f t="shared" si="34"/>
        <v>151273857521.38553</v>
      </c>
      <c r="N63" s="13">
        <f t="shared" si="35"/>
        <v>2.9651957158103037E-3</v>
      </c>
      <c r="O63" s="13">
        <f t="shared" si="36"/>
        <v>-2.9651957158103037E-3</v>
      </c>
      <c r="P63" s="13">
        <f t="shared" si="37"/>
        <v>-9.146595609469174E-28</v>
      </c>
      <c r="Q63" s="13">
        <f t="shared" si="38"/>
        <v>9.146595609469174E-28</v>
      </c>
      <c r="R63" s="13">
        <f t="shared" si="39"/>
        <v>1.7928706625077755E-41</v>
      </c>
      <c r="S63" s="13">
        <f t="shared" si="40"/>
        <v>-1.7928706625077755E-41</v>
      </c>
      <c r="T63" s="13">
        <f t="shared" si="41"/>
        <v>2.6277059907509943E-13</v>
      </c>
      <c r="U63" s="13">
        <f t="shared" si="42"/>
        <v>6.578370327311035E-27</v>
      </c>
      <c r="V63" s="13">
        <f t="shared" si="43"/>
        <v>2.6277059907509943E-13</v>
      </c>
      <c r="W63" s="13">
        <f t="shared" si="44"/>
        <v>6.588784215696429E-27</v>
      </c>
      <c r="X63" s="53"/>
    </row>
    <row r="64" spans="1:24">
      <c r="A64" s="1">
        <v>45</v>
      </c>
      <c r="B64" s="13">
        <f t="shared" si="23"/>
        <v>-1</v>
      </c>
      <c r="C64" s="13">
        <f t="shared" si="24"/>
        <v>1.9604543682882891E-15</v>
      </c>
      <c r="D64" s="13">
        <f t="shared" si="25"/>
        <v>7.6797432677602557E-14</v>
      </c>
      <c r="E64" s="13">
        <f t="shared" si="26"/>
        <v>13021268617116.717</v>
      </c>
      <c r="F64" s="13">
        <f t="shared" si="27"/>
        <v>-2.2222222222222223E-2</v>
      </c>
      <c r="G64" s="13">
        <f t="shared" si="28"/>
        <v>-1.7066096150578348E-15</v>
      </c>
      <c r="H64" s="13">
        <f t="shared" si="29"/>
        <v>3.3457302748029279E-30</v>
      </c>
      <c r="I64" s="13">
        <f t="shared" si="30"/>
        <v>2.2222222222222223E-2</v>
      </c>
      <c r="J64" s="13">
        <f t="shared" si="31"/>
        <v>1.7066096150578348E-15</v>
      </c>
      <c r="K64" s="13">
        <f t="shared" si="32"/>
        <v>-3.3457302748029279E-30</v>
      </c>
      <c r="L64" s="13">
        <f t="shared" si="33"/>
        <v>289361524824.81592</v>
      </c>
      <c r="M64" s="13">
        <f t="shared" si="34"/>
        <v>-289361524824.81592</v>
      </c>
      <c r="N64" s="13">
        <f t="shared" si="35"/>
        <v>-5.6728006535737064E-4</v>
      </c>
      <c r="O64" s="13">
        <f t="shared" si="36"/>
        <v>5.6728006535737064E-4</v>
      </c>
      <c r="P64" s="13">
        <f t="shared" si="37"/>
        <v>2.3678477195969035E-28</v>
      </c>
      <c r="Q64" s="13">
        <f t="shared" si="38"/>
        <v>-2.3678477195969035E-28</v>
      </c>
      <c r="R64" s="13">
        <f t="shared" si="39"/>
        <v>-4.6420574053252143E-43</v>
      </c>
      <c r="S64" s="13">
        <f t="shared" si="40"/>
        <v>4.6420574053252143E-43</v>
      </c>
      <c r="T64" s="13">
        <f t="shared" si="41"/>
        <v>4.8148151205885055E-13</v>
      </c>
      <c r="U64" s="13">
        <f t="shared" si="42"/>
        <v>-3.3631701062623039E-28</v>
      </c>
      <c r="V64" s="13">
        <f t="shared" si="43"/>
        <v>4.8148151205885055E-13</v>
      </c>
      <c r="W64" s="13">
        <f t="shared" si="44"/>
        <v>-3.1723536776412751E-28</v>
      </c>
      <c r="X64" s="53"/>
    </row>
    <row r="65" spans="1:24">
      <c r="A65" s="1">
        <v>46</v>
      </c>
      <c r="B65" s="13">
        <f t="shared" si="23"/>
        <v>1</v>
      </c>
      <c r="C65" s="13">
        <f t="shared" si="24"/>
        <v>-1.2741110250180654E-14</v>
      </c>
      <c r="D65" s="13">
        <f t="shared" si="25"/>
        <v>3.9256354057451321E-14</v>
      </c>
      <c r="E65" s="13">
        <f t="shared" si="26"/>
        <v>25473583169147.828</v>
      </c>
      <c r="F65" s="13">
        <f t="shared" si="27"/>
        <v>-2.1739130434782608E-2</v>
      </c>
      <c r="G65" s="13">
        <f t="shared" si="28"/>
        <v>8.5339900124894175E-16</v>
      </c>
      <c r="H65" s="13">
        <f t="shared" si="29"/>
        <v>-1.0873250762306824E-29</v>
      </c>
      <c r="I65" s="13">
        <f t="shared" si="30"/>
        <v>2.1739130434782608E-2</v>
      </c>
      <c r="J65" s="13">
        <f t="shared" si="31"/>
        <v>-8.5339900124894175E-16</v>
      </c>
      <c r="K65" s="13">
        <f t="shared" si="32"/>
        <v>1.0873250762306824E-29</v>
      </c>
      <c r="L65" s="13">
        <f t="shared" si="33"/>
        <v>-553773547155.3877</v>
      </c>
      <c r="M65" s="13">
        <f t="shared" si="34"/>
        <v>553773547155.3877</v>
      </c>
      <c r="N65" s="13">
        <f t="shared" si="35"/>
        <v>7.0556898179404094E-3</v>
      </c>
      <c r="O65" s="13">
        <f t="shared" si="36"/>
        <v>-7.0556898179404094E-3</v>
      </c>
      <c r="P65" s="13">
        <f t="shared" si="37"/>
        <v>-6.1328533290391311E-29</v>
      </c>
      <c r="Q65" s="13">
        <f t="shared" si="38"/>
        <v>6.1328533290391299E-29</v>
      </c>
      <c r="R65" s="13">
        <f t="shared" si="39"/>
        <v>7.8139360413475012E-43</v>
      </c>
      <c r="S65" s="13">
        <f t="shared" si="40"/>
        <v>-7.8139360413475012E-43</v>
      </c>
      <c r="T65" s="13">
        <f t="shared" si="41"/>
        <v>7.283879834367153E-14</v>
      </c>
      <c r="U65" s="13">
        <f t="shared" si="42"/>
        <v>1.1172815567125592E-27</v>
      </c>
      <c r="V65" s="13">
        <f t="shared" si="43"/>
        <v>7.283879834367153E-14</v>
      </c>
      <c r="W65" s="13">
        <f t="shared" si="44"/>
        <v>1.1201682385511939E-27</v>
      </c>
      <c r="X65" s="53"/>
    </row>
    <row r="66" spans="1:24">
      <c r="A66" s="1">
        <v>47</v>
      </c>
      <c r="B66" s="13">
        <f t="shared" si="23"/>
        <v>-1</v>
      </c>
      <c r="C66" s="13">
        <f t="shared" si="24"/>
        <v>-4.8999432983309887E-15</v>
      </c>
      <c r="D66" s="13">
        <f t="shared" si="25"/>
        <v>2.0066573583955423E-14</v>
      </c>
      <c r="E66" s="13">
        <f t="shared" si="26"/>
        <v>49834118207383.812</v>
      </c>
      <c r="F66" s="13">
        <f t="shared" si="27"/>
        <v>-2.1276595744680851E-2</v>
      </c>
      <c r="G66" s="13">
        <f t="shared" si="28"/>
        <v>-4.2694837412671112E-16</v>
      </c>
      <c r="H66" s="13">
        <f t="shared" si="29"/>
        <v>-2.0920228245354898E-30</v>
      </c>
      <c r="I66" s="13">
        <f t="shared" si="30"/>
        <v>2.1276595744680851E-2</v>
      </c>
      <c r="J66" s="13">
        <f t="shared" si="31"/>
        <v>4.2694837412671112E-16</v>
      </c>
      <c r="K66" s="13">
        <f t="shared" si="32"/>
        <v>2.0920228245354898E-30</v>
      </c>
      <c r="L66" s="13">
        <f t="shared" si="33"/>
        <v>1060300387391.1448</v>
      </c>
      <c r="M66" s="13">
        <f t="shared" si="34"/>
        <v>-1060300387391.1448</v>
      </c>
      <c r="N66" s="13">
        <f t="shared" si="35"/>
        <v>5.1954117774149914E-3</v>
      </c>
      <c r="O66" s="13">
        <f t="shared" si="36"/>
        <v>-5.1954117774149914E-3</v>
      </c>
      <c r="P66" s="13">
        <f t="shared" si="37"/>
        <v>1.5891931328007216E-29</v>
      </c>
      <c r="Q66" s="13">
        <f t="shared" si="38"/>
        <v>-1.5891931328007213E-29</v>
      </c>
      <c r="R66" s="13">
        <f t="shared" si="39"/>
        <v>7.7869562408205252E-44</v>
      </c>
      <c r="S66" s="13">
        <f t="shared" si="40"/>
        <v>-7.7869562408205242E-44</v>
      </c>
      <c r="T66" s="13">
        <f t="shared" si="41"/>
        <v>1.2797185043224932E-13</v>
      </c>
      <c r="U66" s="13">
        <f t="shared" si="42"/>
        <v>2.196391076378013E-28</v>
      </c>
      <c r="V66" s="13">
        <f t="shared" si="43"/>
        <v>1.2797185043224932E-13</v>
      </c>
      <c r="W66" s="13">
        <f t="shared" si="44"/>
        <v>2.247107730812133E-28</v>
      </c>
      <c r="X66" s="53"/>
    </row>
    <row r="67" spans="1:24">
      <c r="A67" s="1">
        <v>48</v>
      </c>
      <c r="B67" s="13">
        <f t="shared" si="23"/>
        <v>1</v>
      </c>
      <c r="C67" s="13">
        <f t="shared" si="24"/>
        <v>-5.8807125835613761E-15</v>
      </c>
      <c r="D67" s="13">
        <f t="shared" si="25"/>
        <v>1.0257380876761952E-14</v>
      </c>
      <c r="E67" s="13">
        <f t="shared" si="26"/>
        <v>97490773913396.875</v>
      </c>
      <c r="F67" s="13">
        <f t="shared" si="27"/>
        <v>-2.0833333333333332E-2</v>
      </c>
      <c r="G67" s="13">
        <f t="shared" si="28"/>
        <v>2.1369543493254064E-16</v>
      </c>
      <c r="H67" s="13">
        <f t="shared" si="29"/>
        <v>-1.2566814332574131E-30</v>
      </c>
      <c r="I67" s="13">
        <f t="shared" si="30"/>
        <v>2.0833333333333332E-2</v>
      </c>
      <c r="J67" s="13">
        <f t="shared" si="31"/>
        <v>-2.1369543493254064E-16</v>
      </c>
      <c r="K67" s="13">
        <f t="shared" si="32"/>
        <v>1.2566814332574131E-30</v>
      </c>
      <c r="L67" s="13">
        <f t="shared" si="33"/>
        <v>-2031057789862.4346</v>
      </c>
      <c r="M67" s="13">
        <f t="shared" si="34"/>
        <v>2031057789862.4346</v>
      </c>
      <c r="N67" s="13">
        <f t="shared" si="35"/>
        <v>1.1944067102784376E-2</v>
      </c>
      <c r="O67" s="13">
        <f t="shared" si="36"/>
        <v>-1.1944067102784376E-2</v>
      </c>
      <c r="P67" s="13">
        <f t="shared" si="37"/>
        <v>-4.1199071440921096E-30</v>
      </c>
      <c r="Q67" s="13">
        <f t="shared" si="38"/>
        <v>4.1199071440921089E-30</v>
      </c>
      <c r="R67" s="13">
        <f t="shared" si="39"/>
        <v>2.422798978536688E-44</v>
      </c>
      <c r="S67" s="13">
        <f t="shared" si="40"/>
        <v>-2.4227989785366875E-44</v>
      </c>
      <c r="T67" s="13">
        <f t="shared" si="41"/>
        <v>2.0153305749617337E-14</v>
      </c>
      <c r="U67" s="13">
        <f t="shared" si="42"/>
        <v>1.3474474293419106E-28</v>
      </c>
      <c r="V67" s="13">
        <f t="shared" si="43"/>
        <v>2.0153305749617337E-14</v>
      </c>
      <c r="W67" s="13">
        <f t="shared" si="44"/>
        <v>1.3554344064775552E-28</v>
      </c>
      <c r="X67" s="53"/>
    </row>
    <row r="68" spans="1:24">
      <c r="A68" s="1">
        <v>49</v>
      </c>
      <c r="B68" s="13">
        <f t="shared" si="23"/>
        <v>-1</v>
      </c>
      <c r="C68" s="13">
        <f t="shared" si="24"/>
        <v>1.6661368465453741E-14</v>
      </c>
      <c r="D68" s="13">
        <f t="shared" si="25"/>
        <v>5.2432400584366319E-15</v>
      </c>
      <c r="E68" s="13">
        <f t="shared" si="26"/>
        <v>190721765331143.03</v>
      </c>
      <c r="F68" s="13">
        <f t="shared" si="27"/>
        <v>-2.0408163265306121E-2</v>
      </c>
      <c r="G68" s="13">
        <f t="shared" si="28"/>
        <v>-1.0700489915176799E-16</v>
      </c>
      <c r="H68" s="13">
        <f t="shared" si="29"/>
        <v>1.7828480523763252E-30</v>
      </c>
      <c r="I68" s="13">
        <f t="shared" si="30"/>
        <v>2.0408163265306121E-2</v>
      </c>
      <c r="J68" s="13">
        <f t="shared" si="31"/>
        <v>1.0700489915176799E-16</v>
      </c>
      <c r="K68" s="13">
        <f t="shared" si="32"/>
        <v>-1.7828480523763252E-30</v>
      </c>
      <c r="L68" s="13">
        <f t="shared" si="33"/>
        <v>3892280925125.3677</v>
      </c>
      <c r="M68" s="13">
        <f t="shared" si="34"/>
        <v>-3892280925125.3677</v>
      </c>
      <c r="N68" s="13">
        <f t="shared" si="35"/>
        <v>-6.4850726664570923E-2</v>
      </c>
      <c r="O68" s="13">
        <f t="shared" si="36"/>
        <v>6.4850726664570923E-2</v>
      </c>
      <c r="P68" s="13">
        <f t="shared" si="37"/>
        <v>1.0685299825027793E-30</v>
      </c>
      <c r="Q68" s="13">
        <f t="shared" si="38"/>
        <v>-1.0685299825027792E-30</v>
      </c>
      <c r="R68" s="13">
        <f t="shared" si="39"/>
        <v>-1.7803171754863649E-44</v>
      </c>
      <c r="S68" s="13">
        <f t="shared" si="40"/>
        <v>1.7803171754863644E-44</v>
      </c>
      <c r="T68" s="13">
        <f t="shared" si="41"/>
        <v>3.4018726051158197E-14</v>
      </c>
      <c r="U68" s="13">
        <f t="shared" si="42"/>
        <v>-1.9514427064576418E-28</v>
      </c>
      <c r="V68" s="13">
        <f t="shared" si="43"/>
        <v>3.4018726051158197E-14</v>
      </c>
      <c r="W68" s="13">
        <f t="shared" si="44"/>
        <v>-1.9379607104749473E-28</v>
      </c>
      <c r="X68" s="53"/>
    </row>
    <row r="69" spans="1:24">
      <c r="A69" s="1">
        <v>50</v>
      </c>
      <c r="B69" s="13">
        <f t="shared" si="23"/>
        <v>1</v>
      </c>
      <c r="C69" s="13">
        <f t="shared" si="24"/>
        <v>9.7968508305790181E-16</v>
      </c>
      <c r="D69" s="13">
        <f t="shared" si="25"/>
        <v>2.6801740756918551E-15</v>
      </c>
      <c r="E69" s="13">
        <f t="shared" si="26"/>
        <v>373110093508333.75</v>
      </c>
      <c r="F69" s="13">
        <f t="shared" si="27"/>
        <v>-0.02</v>
      </c>
      <c r="G69" s="13">
        <f t="shared" si="28"/>
        <v>5.36034815138371E-17</v>
      </c>
      <c r="H69" s="13">
        <f t="shared" si="29"/>
        <v>5.2514531239076203E-32</v>
      </c>
      <c r="I69" s="13">
        <f t="shared" si="30"/>
        <v>0.02</v>
      </c>
      <c r="J69" s="13">
        <f t="shared" si="31"/>
        <v>-5.36034815138371E-17</v>
      </c>
      <c r="K69" s="13">
        <f t="shared" si="32"/>
        <v>-5.2514531239076203E-32</v>
      </c>
      <c r="L69" s="13">
        <f t="shared" si="33"/>
        <v>-7462201870166.6748</v>
      </c>
      <c r="M69" s="13">
        <f t="shared" si="34"/>
        <v>7462201870166.6748</v>
      </c>
      <c r="N69" s="13">
        <f t="shared" si="35"/>
        <v>-7.3106078589690688E-3</v>
      </c>
      <c r="O69" s="13">
        <f t="shared" si="36"/>
        <v>7.3106078589690688E-3</v>
      </c>
      <c r="P69" s="13">
        <f t="shared" si="37"/>
        <v>-2.7724703867338091E-31</v>
      </c>
      <c r="Q69" s="13">
        <f t="shared" si="38"/>
        <v>2.7724703867338083E-31</v>
      </c>
      <c r="R69" s="13">
        <f t="shared" si="39"/>
        <v>-2.7161478811028847E-46</v>
      </c>
      <c r="S69" s="13">
        <f t="shared" si="40"/>
        <v>2.7161478811028839E-46</v>
      </c>
      <c r="T69" s="13">
        <f t="shared" si="41"/>
        <v>5.5666646832630698E-15</v>
      </c>
      <c r="U69" s="13">
        <f t="shared" si="42"/>
        <v>-5.8653629518908776E-30</v>
      </c>
      <c r="V69" s="13">
        <f t="shared" si="43"/>
        <v>5.5666646832630698E-15</v>
      </c>
      <c r="W69" s="13">
        <f t="shared" si="44"/>
        <v>-5.644749896646248E-30</v>
      </c>
      <c r="X69" s="53"/>
    </row>
  </sheetData>
  <conditionalFormatting sqref="B11">
    <cfRule type="cellIs" dxfId="89" priority="4" operator="equal">
      <formula>"---"</formula>
    </cfRule>
    <cfRule type="expression" dxfId="88" priority="5">
      <formula>IF(Leiterort_x1&lt;$C$6,TRUE,FALSE)</formula>
    </cfRule>
    <cfRule type="expression" dxfId="87" priority="6">
      <formula>IF(Leiterort_x1&gt;$C$6,TRUE,FALSE)</formula>
    </cfRule>
  </conditionalFormatting>
  <conditionalFormatting sqref="F11">
    <cfRule type="cellIs" dxfId="86" priority="1" operator="equal">
      <formula>"---"</formula>
    </cfRule>
    <cfRule type="expression" dxfId="85" priority="2">
      <formula>IF(Leiterort_x1&lt;$C$6,TRUE,FALSE)</formula>
    </cfRule>
    <cfRule type="expression" dxfId="84" priority="3">
      <formula>IF(Leiterort_x1&gt;$C$6,TRUE,FALSE)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506</vt:i4>
      </vt:variant>
    </vt:vector>
  </HeadingPairs>
  <TitlesOfParts>
    <vt:vector size="529" baseType="lpstr">
      <vt:lpstr>Kraft-Leiter</vt:lpstr>
      <vt:lpstr>K0-Test</vt:lpstr>
      <vt:lpstr>K1</vt:lpstr>
      <vt:lpstr>K2</vt:lpstr>
      <vt:lpstr>K3</vt:lpstr>
      <vt:lpstr>K4</vt:lpstr>
      <vt:lpstr>K5</vt:lpstr>
      <vt:lpstr>K6</vt:lpstr>
      <vt:lpstr>K7</vt:lpstr>
      <vt:lpstr>K8</vt:lpstr>
      <vt:lpstr>K9</vt:lpstr>
      <vt:lpstr>K10a</vt:lpstr>
      <vt:lpstr>K10b</vt:lpstr>
      <vt:lpstr>K10c</vt:lpstr>
      <vt:lpstr>K11</vt:lpstr>
      <vt:lpstr>K12</vt:lpstr>
      <vt:lpstr>K13</vt:lpstr>
      <vt:lpstr>K14</vt:lpstr>
      <vt:lpstr>K15</vt:lpstr>
      <vt:lpstr>K16</vt:lpstr>
      <vt:lpstr>K17</vt:lpstr>
      <vt:lpstr>K18</vt:lpstr>
      <vt:lpstr>K19</vt:lpstr>
      <vt:lpstr>'K1'!Abstand_D</vt:lpstr>
      <vt:lpstr>K10a!Abstand_D</vt:lpstr>
      <vt:lpstr>K10b!Abstand_D</vt:lpstr>
      <vt:lpstr>K10c!Abstand_D</vt:lpstr>
      <vt:lpstr>'K11'!Abstand_D</vt:lpstr>
      <vt:lpstr>'K12'!Abstand_D</vt:lpstr>
      <vt:lpstr>'K13'!Abstand_D</vt:lpstr>
      <vt:lpstr>'K14'!Abstand_D</vt:lpstr>
      <vt:lpstr>'K15'!Abstand_D</vt:lpstr>
      <vt:lpstr>'K16'!Abstand_D</vt:lpstr>
      <vt:lpstr>'K17'!Abstand_D</vt:lpstr>
      <vt:lpstr>'K18'!Abstand_D</vt:lpstr>
      <vt:lpstr>'K19'!Abstand_D</vt:lpstr>
      <vt:lpstr>'K2'!Abstand_D</vt:lpstr>
      <vt:lpstr>'K3'!Abstand_D</vt:lpstr>
      <vt:lpstr>'K4'!Abstand_D</vt:lpstr>
      <vt:lpstr>'K5'!Abstand_D</vt:lpstr>
      <vt:lpstr>'K6'!Abstand_D</vt:lpstr>
      <vt:lpstr>'K7'!Abstand_D</vt:lpstr>
      <vt:lpstr>'K8'!Abstand_D</vt:lpstr>
      <vt:lpstr>'K9'!Abstand_D</vt:lpstr>
      <vt:lpstr>Abstand_D</vt:lpstr>
      <vt:lpstr>'K1'!KoorK_a</vt:lpstr>
      <vt:lpstr>K10a!KoorK_a</vt:lpstr>
      <vt:lpstr>K10b!KoorK_a</vt:lpstr>
      <vt:lpstr>K10c!KoorK_a</vt:lpstr>
      <vt:lpstr>'K11'!KoorK_a</vt:lpstr>
      <vt:lpstr>'K12'!KoorK_a</vt:lpstr>
      <vt:lpstr>'K13'!KoorK_a</vt:lpstr>
      <vt:lpstr>'K14'!KoorK_a</vt:lpstr>
      <vt:lpstr>'K15'!KoorK_a</vt:lpstr>
      <vt:lpstr>'K16'!KoorK_a</vt:lpstr>
      <vt:lpstr>'K17'!KoorK_a</vt:lpstr>
      <vt:lpstr>'K18'!KoorK_a</vt:lpstr>
      <vt:lpstr>'K19'!KoorK_a</vt:lpstr>
      <vt:lpstr>'K2'!KoorK_a</vt:lpstr>
      <vt:lpstr>'K3'!KoorK_a</vt:lpstr>
      <vt:lpstr>'K4'!KoorK_a</vt:lpstr>
      <vt:lpstr>'K5'!KoorK_a</vt:lpstr>
      <vt:lpstr>'K6'!KoorK_a</vt:lpstr>
      <vt:lpstr>'K7'!KoorK_a</vt:lpstr>
      <vt:lpstr>'K8'!KoorK_a</vt:lpstr>
      <vt:lpstr>'K9'!KoorK_a</vt:lpstr>
      <vt:lpstr>KoorK_a</vt:lpstr>
      <vt:lpstr>'K1'!KoorK_xu</vt:lpstr>
      <vt:lpstr>K10a!KoorK_xu</vt:lpstr>
      <vt:lpstr>K10b!KoorK_xu</vt:lpstr>
      <vt:lpstr>K10c!KoorK_xu</vt:lpstr>
      <vt:lpstr>'K11'!KoorK_xu</vt:lpstr>
      <vt:lpstr>'K12'!KoorK_xu</vt:lpstr>
      <vt:lpstr>'K13'!KoorK_xu</vt:lpstr>
      <vt:lpstr>'K14'!KoorK_xu</vt:lpstr>
      <vt:lpstr>'K15'!KoorK_xu</vt:lpstr>
      <vt:lpstr>'K16'!KoorK_xu</vt:lpstr>
      <vt:lpstr>'K17'!KoorK_xu</vt:lpstr>
      <vt:lpstr>'K18'!KoorK_xu</vt:lpstr>
      <vt:lpstr>'K19'!KoorK_xu</vt:lpstr>
      <vt:lpstr>'K2'!KoorK_xu</vt:lpstr>
      <vt:lpstr>'K3'!KoorK_xu</vt:lpstr>
      <vt:lpstr>'K4'!KoorK_xu</vt:lpstr>
      <vt:lpstr>'K5'!KoorK_xu</vt:lpstr>
      <vt:lpstr>'K6'!KoorK_xu</vt:lpstr>
      <vt:lpstr>'K7'!KoorK_xu</vt:lpstr>
      <vt:lpstr>'K8'!KoorK_xu</vt:lpstr>
      <vt:lpstr>'K9'!KoorK_xu</vt:lpstr>
      <vt:lpstr>KoorK_xu</vt:lpstr>
      <vt:lpstr>'K1'!KoorK_xv</vt:lpstr>
      <vt:lpstr>K10a!KoorK_xv</vt:lpstr>
      <vt:lpstr>K10b!KoorK_xv</vt:lpstr>
      <vt:lpstr>K10c!KoorK_xv</vt:lpstr>
      <vt:lpstr>'K11'!KoorK_xv</vt:lpstr>
      <vt:lpstr>'K12'!KoorK_xv</vt:lpstr>
      <vt:lpstr>'K13'!KoorK_xv</vt:lpstr>
      <vt:lpstr>'K14'!KoorK_xv</vt:lpstr>
      <vt:lpstr>'K15'!KoorK_xv</vt:lpstr>
      <vt:lpstr>'K16'!KoorK_xv</vt:lpstr>
      <vt:lpstr>'K17'!KoorK_xv</vt:lpstr>
      <vt:lpstr>'K18'!KoorK_xv</vt:lpstr>
      <vt:lpstr>'K19'!KoorK_xv</vt:lpstr>
      <vt:lpstr>'K2'!KoorK_xv</vt:lpstr>
      <vt:lpstr>'K3'!KoorK_xv</vt:lpstr>
      <vt:lpstr>'K4'!KoorK_xv</vt:lpstr>
      <vt:lpstr>'K5'!KoorK_xv</vt:lpstr>
      <vt:lpstr>'K6'!KoorK_xv</vt:lpstr>
      <vt:lpstr>'K7'!KoorK_xv</vt:lpstr>
      <vt:lpstr>'K8'!KoorK_xv</vt:lpstr>
      <vt:lpstr>'K9'!KoorK_xv</vt:lpstr>
      <vt:lpstr>KoorK_xv</vt:lpstr>
      <vt:lpstr>'K1'!KoorK_yu</vt:lpstr>
      <vt:lpstr>K10a!KoorK_yu</vt:lpstr>
      <vt:lpstr>K10b!KoorK_yu</vt:lpstr>
      <vt:lpstr>K10c!KoorK_yu</vt:lpstr>
      <vt:lpstr>'K11'!KoorK_yu</vt:lpstr>
      <vt:lpstr>'K12'!KoorK_yu</vt:lpstr>
      <vt:lpstr>'K13'!KoorK_yu</vt:lpstr>
      <vt:lpstr>'K14'!KoorK_yu</vt:lpstr>
      <vt:lpstr>'K15'!KoorK_yu</vt:lpstr>
      <vt:lpstr>'K16'!KoorK_yu</vt:lpstr>
      <vt:lpstr>'K17'!KoorK_yu</vt:lpstr>
      <vt:lpstr>'K18'!KoorK_yu</vt:lpstr>
      <vt:lpstr>'K19'!KoorK_yu</vt:lpstr>
      <vt:lpstr>'K2'!KoorK_yu</vt:lpstr>
      <vt:lpstr>'K3'!KoorK_yu</vt:lpstr>
      <vt:lpstr>'K4'!KoorK_yu</vt:lpstr>
      <vt:lpstr>'K5'!KoorK_yu</vt:lpstr>
      <vt:lpstr>'K6'!KoorK_yu</vt:lpstr>
      <vt:lpstr>'K7'!KoorK_yu</vt:lpstr>
      <vt:lpstr>'K8'!KoorK_yu</vt:lpstr>
      <vt:lpstr>'K9'!KoorK_yu</vt:lpstr>
      <vt:lpstr>KoorK_yu</vt:lpstr>
      <vt:lpstr>'K1'!KoorK_yv</vt:lpstr>
      <vt:lpstr>K10a!KoorK_yv</vt:lpstr>
      <vt:lpstr>K10b!KoorK_yv</vt:lpstr>
      <vt:lpstr>K10c!KoorK_yv</vt:lpstr>
      <vt:lpstr>'K11'!KoorK_yv</vt:lpstr>
      <vt:lpstr>'K12'!KoorK_yv</vt:lpstr>
      <vt:lpstr>'K13'!KoorK_yv</vt:lpstr>
      <vt:lpstr>'K14'!KoorK_yv</vt:lpstr>
      <vt:lpstr>'K15'!KoorK_yv</vt:lpstr>
      <vt:lpstr>'K16'!KoorK_yv</vt:lpstr>
      <vt:lpstr>'K17'!KoorK_yv</vt:lpstr>
      <vt:lpstr>'K18'!KoorK_yv</vt:lpstr>
      <vt:lpstr>'K19'!KoorK_yv</vt:lpstr>
      <vt:lpstr>'K2'!KoorK_yv</vt:lpstr>
      <vt:lpstr>'K3'!KoorK_yv</vt:lpstr>
      <vt:lpstr>'K4'!KoorK_yv</vt:lpstr>
      <vt:lpstr>'K5'!KoorK_yv</vt:lpstr>
      <vt:lpstr>'K6'!KoorK_yv</vt:lpstr>
      <vt:lpstr>'K7'!KoorK_yv</vt:lpstr>
      <vt:lpstr>'K8'!KoorK_yv</vt:lpstr>
      <vt:lpstr>'K9'!KoorK_yv</vt:lpstr>
      <vt:lpstr>KoorK_yv</vt:lpstr>
      <vt:lpstr>'K1'!Körper_u1</vt:lpstr>
      <vt:lpstr>K10a!Körper_u1</vt:lpstr>
      <vt:lpstr>K10b!Körper_u1</vt:lpstr>
      <vt:lpstr>K10c!Körper_u1</vt:lpstr>
      <vt:lpstr>'K11'!Körper_u1</vt:lpstr>
      <vt:lpstr>'K12'!Körper_u1</vt:lpstr>
      <vt:lpstr>'K13'!Körper_u1</vt:lpstr>
      <vt:lpstr>'K14'!Körper_u1</vt:lpstr>
      <vt:lpstr>'K15'!Körper_u1</vt:lpstr>
      <vt:lpstr>'K16'!Körper_u1</vt:lpstr>
      <vt:lpstr>'K17'!Körper_u1</vt:lpstr>
      <vt:lpstr>'K18'!Körper_u1</vt:lpstr>
      <vt:lpstr>'K19'!Körper_u1</vt:lpstr>
      <vt:lpstr>'K2'!Körper_u1</vt:lpstr>
      <vt:lpstr>'K3'!Körper_u1</vt:lpstr>
      <vt:lpstr>'K4'!Körper_u1</vt:lpstr>
      <vt:lpstr>'K5'!Körper_u1</vt:lpstr>
      <vt:lpstr>'K6'!Körper_u1</vt:lpstr>
      <vt:lpstr>'K7'!Körper_u1</vt:lpstr>
      <vt:lpstr>'K8'!Körper_u1</vt:lpstr>
      <vt:lpstr>'K9'!Körper_u1</vt:lpstr>
      <vt:lpstr>Körper_u1</vt:lpstr>
      <vt:lpstr>'K1'!Körper_u2</vt:lpstr>
      <vt:lpstr>K10a!Körper_u2</vt:lpstr>
      <vt:lpstr>K10b!Körper_u2</vt:lpstr>
      <vt:lpstr>K10c!Körper_u2</vt:lpstr>
      <vt:lpstr>'K11'!Körper_u2</vt:lpstr>
      <vt:lpstr>'K12'!Körper_u2</vt:lpstr>
      <vt:lpstr>'K13'!Körper_u2</vt:lpstr>
      <vt:lpstr>'K14'!Körper_u2</vt:lpstr>
      <vt:lpstr>'K15'!Körper_u2</vt:lpstr>
      <vt:lpstr>'K16'!Körper_u2</vt:lpstr>
      <vt:lpstr>'K17'!Körper_u2</vt:lpstr>
      <vt:lpstr>'K18'!Körper_u2</vt:lpstr>
      <vt:lpstr>'K19'!Körper_u2</vt:lpstr>
      <vt:lpstr>'K2'!Körper_u2</vt:lpstr>
      <vt:lpstr>'K3'!Körper_u2</vt:lpstr>
      <vt:lpstr>'K4'!Körper_u2</vt:lpstr>
      <vt:lpstr>'K5'!Körper_u2</vt:lpstr>
      <vt:lpstr>'K6'!Körper_u2</vt:lpstr>
      <vt:lpstr>'K7'!Körper_u2</vt:lpstr>
      <vt:lpstr>'K8'!Körper_u2</vt:lpstr>
      <vt:lpstr>'K9'!Körper_u2</vt:lpstr>
      <vt:lpstr>Körper_u2</vt:lpstr>
      <vt:lpstr>'K1'!Leiter_u1</vt:lpstr>
      <vt:lpstr>K10a!Leiter_u1</vt:lpstr>
      <vt:lpstr>K10b!Leiter_u1</vt:lpstr>
      <vt:lpstr>K10c!Leiter_u1</vt:lpstr>
      <vt:lpstr>'K11'!Leiter_u1</vt:lpstr>
      <vt:lpstr>'K12'!Leiter_u1</vt:lpstr>
      <vt:lpstr>'K13'!Leiter_u1</vt:lpstr>
      <vt:lpstr>'K14'!Leiter_u1</vt:lpstr>
      <vt:lpstr>'K15'!Leiter_u1</vt:lpstr>
      <vt:lpstr>'K16'!Leiter_u1</vt:lpstr>
      <vt:lpstr>'K17'!Leiter_u1</vt:lpstr>
      <vt:lpstr>'K18'!Leiter_u1</vt:lpstr>
      <vt:lpstr>'K19'!Leiter_u1</vt:lpstr>
      <vt:lpstr>'K2'!Leiter_u1</vt:lpstr>
      <vt:lpstr>'K3'!Leiter_u1</vt:lpstr>
      <vt:lpstr>'K4'!Leiter_u1</vt:lpstr>
      <vt:lpstr>'K5'!Leiter_u1</vt:lpstr>
      <vt:lpstr>'K6'!Leiter_u1</vt:lpstr>
      <vt:lpstr>'K7'!Leiter_u1</vt:lpstr>
      <vt:lpstr>'K8'!Leiter_u1</vt:lpstr>
      <vt:lpstr>'K9'!Leiter_u1</vt:lpstr>
      <vt:lpstr>Leiter_u1</vt:lpstr>
      <vt:lpstr>'K1'!Leiter_u2</vt:lpstr>
      <vt:lpstr>K10a!Leiter_u2</vt:lpstr>
      <vt:lpstr>K10b!Leiter_u2</vt:lpstr>
      <vt:lpstr>K10c!Leiter_u2</vt:lpstr>
      <vt:lpstr>'K11'!Leiter_u2</vt:lpstr>
      <vt:lpstr>'K12'!Leiter_u2</vt:lpstr>
      <vt:lpstr>'K13'!Leiter_u2</vt:lpstr>
      <vt:lpstr>'K14'!Leiter_u2</vt:lpstr>
      <vt:lpstr>'K15'!Leiter_u2</vt:lpstr>
      <vt:lpstr>'K16'!Leiter_u2</vt:lpstr>
      <vt:lpstr>'K17'!Leiter_u2</vt:lpstr>
      <vt:lpstr>'K18'!Leiter_u2</vt:lpstr>
      <vt:lpstr>'K19'!Leiter_u2</vt:lpstr>
      <vt:lpstr>'K2'!Leiter_u2</vt:lpstr>
      <vt:lpstr>'K3'!Leiter_u2</vt:lpstr>
      <vt:lpstr>'K4'!Leiter_u2</vt:lpstr>
      <vt:lpstr>'K5'!Leiter_u2</vt:lpstr>
      <vt:lpstr>'K6'!Leiter_u2</vt:lpstr>
      <vt:lpstr>'K7'!Leiter_u2</vt:lpstr>
      <vt:lpstr>'K8'!Leiter_u2</vt:lpstr>
      <vt:lpstr>'K9'!Leiter_u2</vt:lpstr>
      <vt:lpstr>Leiter_u2</vt:lpstr>
      <vt:lpstr>'K1'!Leiter_v1</vt:lpstr>
      <vt:lpstr>K10a!Leiter_v1</vt:lpstr>
      <vt:lpstr>K10b!Leiter_v1</vt:lpstr>
      <vt:lpstr>K10c!Leiter_v1</vt:lpstr>
      <vt:lpstr>'K11'!Leiter_v1</vt:lpstr>
      <vt:lpstr>'K12'!Leiter_v1</vt:lpstr>
      <vt:lpstr>'K13'!Leiter_v1</vt:lpstr>
      <vt:lpstr>'K14'!Leiter_v1</vt:lpstr>
      <vt:lpstr>'K15'!Leiter_v1</vt:lpstr>
      <vt:lpstr>'K16'!Leiter_v1</vt:lpstr>
      <vt:lpstr>'K17'!Leiter_v1</vt:lpstr>
      <vt:lpstr>'K18'!Leiter_v1</vt:lpstr>
      <vt:lpstr>'K19'!Leiter_v1</vt:lpstr>
      <vt:lpstr>'K2'!Leiter_v1</vt:lpstr>
      <vt:lpstr>'K3'!Leiter_v1</vt:lpstr>
      <vt:lpstr>'K4'!Leiter_v1</vt:lpstr>
      <vt:lpstr>'K5'!Leiter_v1</vt:lpstr>
      <vt:lpstr>'K6'!Leiter_v1</vt:lpstr>
      <vt:lpstr>'K7'!Leiter_v1</vt:lpstr>
      <vt:lpstr>'K8'!Leiter_v1</vt:lpstr>
      <vt:lpstr>'K9'!Leiter_v1</vt:lpstr>
      <vt:lpstr>Leiter_v1</vt:lpstr>
      <vt:lpstr>'K1'!Leiter_v2</vt:lpstr>
      <vt:lpstr>K10a!Leiter_v2</vt:lpstr>
      <vt:lpstr>K10b!Leiter_v2</vt:lpstr>
      <vt:lpstr>K10c!Leiter_v2</vt:lpstr>
      <vt:lpstr>'K11'!Leiter_v2</vt:lpstr>
      <vt:lpstr>'K12'!Leiter_v2</vt:lpstr>
      <vt:lpstr>'K13'!Leiter_v2</vt:lpstr>
      <vt:lpstr>'K14'!Leiter_v2</vt:lpstr>
      <vt:lpstr>'K15'!Leiter_v2</vt:lpstr>
      <vt:lpstr>'K16'!Leiter_v2</vt:lpstr>
      <vt:lpstr>'K17'!Leiter_v2</vt:lpstr>
      <vt:lpstr>'K18'!Leiter_v2</vt:lpstr>
      <vt:lpstr>'K19'!Leiter_v2</vt:lpstr>
      <vt:lpstr>'K2'!Leiter_v2</vt:lpstr>
      <vt:lpstr>'K3'!Leiter_v2</vt:lpstr>
      <vt:lpstr>'K4'!Leiter_v2</vt:lpstr>
      <vt:lpstr>'K5'!Leiter_v2</vt:lpstr>
      <vt:lpstr>'K6'!Leiter_v2</vt:lpstr>
      <vt:lpstr>'K7'!Leiter_v2</vt:lpstr>
      <vt:lpstr>'K8'!Leiter_v2</vt:lpstr>
      <vt:lpstr>'K9'!Leiter_v2</vt:lpstr>
      <vt:lpstr>Leiter_v2</vt:lpstr>
      <vt:lpstr>'K1'!Leiterort_x1</vt:lpstr>
      <vt:lpstr>K10a!Leiterort_x1</vt:lpstr>
      <vt:lpstr>K10b!Leiterort_x1</vt:lpstr>
      <vt:lpstr>K10c!Leiterort_x1</vt:lpstr>
      <vt:lpstr>'K11'!Leiterort_x1</vt:lpstr>
      <vt:lpstr>'K12'!Leiterort_x1</vt:lpstr>
      <vt:lpstr>'K13'!Leiterort_x1</vt:lpstr>
      <vt:lpstr>'K14'!Leiterort_x1</vt:lpstr>
      <vt:lpstr>'K15'!Leiterort_x1</vt:lpstr>
      <vt:lpstr>'K16'!Leiterort_x1</vt:lpstr>
      <vt:lpstr>'K17'!Leiterort_x1</vt:lpstr>
      <vt:lpstr>'K18'!Leiterort_x1</vt:lpstr>
      <vt:lpstr>'K19'!Leiterort_x1</vt:lpstr>
      <vt:lpstr>'K2'!Leiterort_x1</vt:lpstr>
      <vt:lpstr>'K3'!Leiterort_x1</vt:lpstr>
      <vt:lpstr>'K4'!Leiterort_x1</vt:lpstr>
      <vt:lpstr>'K5'!Leiterort_x1</vt:lpstr>
      <vt:lpstr>'K6'!Leiterort_x1</vt:lpstr>
      <vt:lpstr>'K7'!Leiterort_x1</vt:lpstr>
      <vt:lpstr>'K8'!Leiterort_x1</vt:lpstr>
      <vt:lpstr>'K9'!Leiterort_x1</vt:lpstr>
      <vt:lpstr>Leiterort_x1</vt:lpstr>
      <vt:lpstr>'K1'!Leiterort_x2</vt:lpstr>
      <vt:lpstr>K10a!Leiterort_x2</vt:lpstr>
      <vt:lpstr>K10b!Leiterort_x2</vt:lpstr>
      <vt:lpstr>K10c!Leiterort_x2</vt:lpstr>
      <vt:lpstr>'K11'!Leiterort_x2</vt:lpstr>
      <vt:lpstr>'K12'!Leiterort_x2</vt:lpstr>
      <vt:lpstr>'K13'!Leiterort_x2</vt:lpstr>
      <vt:lpstr>'K14'!Leiterort_x2</vt:lpstr>
      <vt:lpstr>'K15'!Leiterort_x2</vt:lpstr>
      <vt:lpstr>'K16'!Leiterort_x2</vt:lpstr>
      <vt:lpstr>'K17'!Leiterort_x2</vt:lpstr>
      <vt:lpstr>'K18'!Leiterort_x2</vt:lpstr>
      <vt:lpstr>'K19'!Leiterort_x2</vt:lpstr>
      <vt:lpstr>'K2'!Leiterort_x2</vt:lpstr>
      <vt:lpstr>'K3'!Leiterort_x2</vt:lpstr>
      <vt:lpstr>'K4'!Leiterort_x2</vt:lpstr>
      <vt:lpstr>'K5'!Leiterort_x2</vt:lpstr>
      <vt:lpstr>'K6'!Leiterort_x2</vt:lpstr>
      <vt:lpstr>'K7'!Leiterort_x2</vt:lpstr>
      <vt:lpstr>'K8'!Leiterort_x2</vt:lpstr>
      <vt:lpstr>'K9'!Leiterort_x2</vt:lpstr>
      <vt:lpstr>Leiterort_x2</vt:lpstr>
      <vt:lpstr>'K1'!Leiterort_y1</vt:lpstr>
      <vt:lpstr>K10a!Leiterort_y1</vt:lpstr>
      <vt:lpstr>K10b!Leiterort_y1</vt:lpstr>
      <vt:lpstr>K10c!Leiterort_y1</vt:lpstr>
      <vt:lpstr>'K11'!Leiterort_y1</vt:lpstr>
      <vt:lpstr>'K12'!Leiterort_y1</vt:lpstr>
      <vt:lpstr>'K13'!Leiterort_y1</vt:lpstr>
      <vt:lpstr>'K14'!Leiterort_y1</vt:lpstr>
      <vt:lpstr>'K15'!Leiterort_y1</vt:lpstr>
      <vt:lpstr>'K16'!Leiterort_y1</vt:lpstr>
      <vt:lpstr>'K17'!Leiterort_y1</vt:lpstr>
      <vt:lpstr>'K18'!Leiterort_y1</vt:lpstr>
      <vt:lpstr>'K19'!Leiterort_y1</vt:lpstr>
      <vt:lpstr>'K2'!Leiterort_y1</vt:lpstr>
      <vt:lpstr>'K3'!Leiterort_y1</vt:lpstr>
      <vt:lpstr>'K4'!Leiterort_y1</vt:lpstr>
      <vt:lpstr>'K5'!Leiterort_y1</vt:lpstr>
      <vt:lpstr>'K6'!Leiterort_y1</vt:lpstr>
      <vt:lpstr>'K7'!Leiterort_y1</vt:lpstr>
      <vt:lpstr>'K8'!Leiterort_y1</vt:lpstr>
      <vt:lpstr>'K9'!Leiterort_y1</vt:lpstr>
      <vt:lpstr>Leiterort_y1</vt:lpstr>
      <vt:lpstr>'K1'!Leiterort_y2</vt:lpstr>
      <vt:lpstr>K10a!Leiterort_y2</vt:lpstr>
      <vt:lpstr>K10b!Leiterort_y2</vt:lpstr>
      <vt:lpstr>K10c!Leiterort_y2</vt:lpstr>
      <vt:lpstr>'K11'!Leiterort_y2</vt:lpstr>
      <vt:lpstr>'K12'!Leiterort_y2</vt:lpstr>
      <vt:lpstr>'K13'!Leiterort_y2</vt:lpstr>
      <vt:lpstr>'K14'!Leiterort_y2</vt:lpstr>
      <vt:lpstr>'K15'!Leiterort_y2</vt:lpstr>
      <vt:lpstr>'K16'!Leiterort_y2</vt:lpstr>
      <vt:lpstr>'K17'!Leiterort_y2</vt:lpstr>
      <vt:lpstr>'K18'!Leiterort_y2</vt:lpstr>
      <vt:lpstr>'K19'!Leiterort_y2</vt:lpstr>
      <vt:lpstr>'K2'!Leiterort_y2</vt:lpstr>
      <vt:lpstr>'K3'!Leiterort_y2</vt:lpstr>
      <vt:lpstr>'K4'!Leiterort_y2</vt:lpstr>
      <vt:lpstr>'K5'!Leiterort_y2</vt:lpstr>
      <vt:lpstr>'K6'!Leiterort_y2</vt:lpstr>
      <vt:lpstr>'K7'!Leiterort_y2</vt:lpstr>
      <vt:lpstr>'K8'!Leiterort_y2</vt:lpstr>
      <vt:lpstr>'K9'!Leiterort_y2</vt:lpstr>
      <vt:lpstr>Leiterort_y2</vt:lpstr>
      <vt:lpstr>'K1'!Metric_h</vt:lpstr>
      <vt:lpstr>K10a!Metric_h</vt:lpstr>
      <vt:lpstr>K10b!Metric_h</vt:lpstr>
      <vt:lpstr>K10c!Metric_h</vt:lpstr>
      <vt:lpstr>'K11'!Metric_h</vt:lpstr>
      <vt:lpstr>'K12'!Metric_h</vt:lpstr>
      <vt:lpstr>'K13'!Metric_h</vt:lpstr>
      <vt:lpstr>'K14'!Metric_h</vt:lpstr>
      <vt:lpstr>'K15'!Metric_h</vt:lpstr>
      <vt:lpstr>'K16'!Metric_h</vt:lpstr>
      <vt:lpstr>'K17'!Metric_h</vt:lpstr>
      <vt:lpstr>'K18'!Metric_h</vt:lpstr>
      <vt:lpstr>'K19'!Metric_h</vt:lpstr>
      <vt:lpstr>'K2'!Metric_h</vt:lpstr>
      <vt:lpstr>'K3'!Metric_h</vt:lpstr>
      <vt:lpstr>'K4'!Metric_h</vt:lpstr>
      <vt:lpstr>'K5'!Metric_h</vt:lpstr>
      <vt:lpstr>'K6'!Metric_h</vt:lpstr>
      <vt:lpstr>'K7'!Metric_h</vt:lpstr>
      <vt:lpstr>'K8'!Metric_h</vt:lpstr>
      <vt:lpstr>'K9'!Metric_h</vt:lpstr>
      <vt:lpstr>Metric_h</vt:lpstr>
      <vt:lpstr>'K1'!Perm_mü1</vt:lpstr>
      <vt:lpstr>K10a!Perm_mü1</vt:lpstr>
      <vt:lpstr>K10b!Perm_mü1</vt:lpstr>
      <vt:lpstr>K10c!Perm_mü1</vt:lpstr>
      <vt:lpstr>'K11'!Perm_mü1</vt:lpstr>
      <vt:lpstr>'K12'!Perm_mü1</vt:lpstr>
      <vt:lpstr>'K13'!Perm_mü1</vt:lpstr>
      <vt:lpstr>'K14'!Perm_mü1</vt:lpstr>
      <vt:lpstr>'K15'!Perm_mü1</vt:lpstr>
      <vt:lpstr>'K16'!Perm_mü1</vt:lpstr>
      <vt:lpstr>'K17'!Perm_mü1</vt:lpstr>
      <vt:lpstr>'K18'!Perm_mü1</vt:lpstr>
      <vt:lpstr>'K19'!Perm_mü1</vt:lpstr>
      <vt:lpstr>'K2'!Perm_mü1</vt:lpstr>
      <vt:lpstr>'K3'!Perm_mü1</vt:lpstr>
      <vt:lpstr>'K4'!Perm_mü1</vt:lpstr>
      <vt:lpstr>'K5'!Perm_mü1</vt:lpstr>
      <vt:lpstr>'K6'!Perm_mü1</vt:lpstr>
      <vt:lpstr>'K7'!Perm_mü1</vt:lpstr>
      <vt:lpstr>'K8'!Perm_mü1</vt:lpstr>
      <vt:lpstr>'K9'!Perm_mü1</vt:lpstr>
      <vt:lpstr>Perm_mü1</vt:lpstr>
      <vt:lpstr>'K1'!Perm_mü2</vt:lpstr>
      <vt:lpstr>K10a!Perm_mü2</vt:lpstr>
      <vt:lpstr>K10b!Perm_mü2</vt:lpstr>
      <vt:lpstr>K10c!Perm_mü2</vt:lpstr>
      <vt:lpstr>'K11'!Perm_mü2</vt:lpstr>
      <vt:lpstr>'K12'!Perm_mü2</vt:lpstr>
      <vt:lpstr>'K13'!Perm_mü2</vt:lpstr>
      <vt:lpstr>'K14'!Perm_mü2</vt:lpstr>
      <vt:lpstr>'K15'!Perm_mü2</vt:lpstr>
      <vt:lpstr>'K16'!Perm_mü2</vt:lpstr>
      <vt:lpstr>'K17'!Perm_mü2</vt:lpstr>
      <vt:lpstr>'K18'!Perm_mü2</vt:lpstr>
      <vt:lpstr>'K19'!Perm_mü2</vt:lpstr>
      <vt:lpstr>'K2'!Perm_mü2</vt:lpstr>
      <vt:lpstr>'K3'!Perm_mü2</vt:lpstr>
      <vt:lpstr>'K4'!Perm_mü2</vt:lpstr>
      <vt:lpstr>'K5'!Perm_mü2</vt:lpstr>
      <vt:lpstr>'K6'!Perm_mü2</vt:lpstr>
      <vt:lpstr>'K7'!Perm_mü2</vt:lpstr>
      <vt:lpstr>'K8'!Perm_mü2</vt:lpstr>
      <vt:lpstr>'K9'!Perm_mü2</vt:lpstr>
      <vt:lpstr>Perm_mü2</vt:lpstr>
      <vt:lpstr>'K1'!Radius_1</vt:lpstr>
      <vt:lpstr>K10a!Radius_1</vt:lpstr>
      <vt:lpstr>K10b!Radius_1</vt:lpstr>
      <vt:lpstr>K10c!Radius_1</vt:lpstr>
      <vt:lpstr>'K11'!Radius_1</vt:lpstr>
      <vt:lpstr>'K12'!Radius_1</vt:lpstr>
      <vt:lpstr>'K13'!Radius_1</vt:lpstr>
      <vt:lpstr>'K14'!Radius_1</vt:lpstr>
      <vt:lpstr>'K15'!Radius_1</vt:lpstr>
      <vt:lpstr>'K16'!Radius_1</vt:lpstr>
      <vt:lpstr>'K17'!Radius_1</vt:lpstr>
      <vt:lpstr>'K18'!Radius_1</vt:lpstr>
      <vt:lpstr>'K19'!Radius_1</vt:lpstr>
      <vt:lpstr>'K2'!Radius_1</vt:lpstr>
      <vt:lpstr>'K3'!Radius_1</vt:lpstr>
      <vt:lpstr>'K4'!Radius_1</vt:lpstr>
      <vt:lpstr>'K5'!Radius_1</vt:lpstr>
      <vt:lpstr>'K6'!Radius_1</vt:lpstr>
      <vt:lpstr>'K7'!Radius_1</vt:lpstr>
      <vt:lpstr>'K8'!Radius_1</vt:lpstr>
      <vt:lpstr>'K9'!Radius_1</vt:lpstr>
      <vt:lpstr>Radius_1</vt:lpstr>
      <vt:lpstr>'K1'!Radius_2</vt:lpstr>
      <vt:lpstr>K10a!Radius_2</vt:lpstr>
      <vt:lpstr>K10b!Radius_2</vt:lpstr>
      <vt:lpstr>K10c!Radius_2</vt:lpstr>
      <vt:lpstr>'K11'!Radius_2</vt:lpstr>
      <vt:lpstr>'K12'!Radius_2</vt:lpstr>
      <vt:lpstr>'K13'!Radius_2</vt:lpstr>
      <vt:lpstr>'K14'!Radius_2</vt:lpstr>
      <vt:lpstr>'K15'!Radius_2</vt:lpstr>
      <vt:lpstr>'K16'!Radius_2</vt:lpstr>
      <vt:lpstr>'K17'!Radius_2</vt:lpstr>
      <vt:lpstr>'K18'!Radius_2</vt:lpstr>
      <vt:lpstr>'K19'!Radius_2</vt:lpstr>
      <vt:lpstr>'K2'!Radius_2</vt:lpstr>
      <vt:lpstr>'K3'!Radius_2</vt:lpstr>
      <vt:lpstr>'K4'!Radius_2</vt:lpstr>
      <vt:lpstr>'K5'!Radius_2</vt:lpstr>
      <vt:lpstr>'K6'!Radius_2</vt:lpstr>
      <vt:lpstr>'K7'!Radius_2</vt:lpstr>
      <vt:lpstr>'K8'!Radius_2</vt:lpstr>
      <vt:lpstr>'K9'!Radius_2</vt:lpstr>
      <vt:lpstr>Radius_2</vt:lpstr>
      <vt:lpstr>'K1'!Strom_1</vt:lpstr>
      <vt:lpstr>K10a!Strom_1</vt:lpstr>
      <vt:lpstr>K10b!Strom_1</vt:lpstr>
      <vt:lpstr>K10c!Strom_1</vt:lpstr>
      <vt:lpstr>'K11'!Strom_1</vt:lpstr>
      <vt:lpstr>'K12'!Strom_1</vt:lpstr>
      <vt:lpstr>'K13'!Strom_1</vt:lpstr>
      <vt:lpstr>'K14'!Strom_1</vt:lpstr>
      <vt:lpstr>'K15'!Strom_1</vt:lpstr>
      <vt:lpstr>'K16'!Strom_1</vt:lpstr>
      <vt:lpstr>'K17'!Strom_1</vt:lpstr>
      <vt:lpstr>'K18'!Strom_1</vt:lpstr>
      <vt:lpstr>'K19'!Strom_1</vt:lpstr>
      <vt:lpstr>'K2'!Strom_1</vt:lpstr>
      <vt:lpstr>'K3'!Strom_1</vt:lpstr>
      <vt:lpstr>'K4'!Strom_1</vt:lpstr>
      <vt:lpstr>'K5'!Strom_1</vt:lpstr>
      <vt:lpstr>'K6'!Strom_1</vt:lpstr>
      <vt:lpstr>'K7'!Strom_1</vt:lpstr>
      <vt:lpstr>'K8'!Strom_1</vt:lpstr>
      <vt:lpstr>'K9'!Strom_1</vt:lpstr>
      <vt:lpstr>Strom_1</vt:lpstr>
      <vt:lpstr>'K1'!Strom_2</vt:lpstr>
      <vt:lpstr>K10a!Strom_2</vt:lpstr>
      <vt:lpstr>K10b!Strom_2</vt:lpstr>
      <vt:lpstr>K10c!Strom_2</vt:lpstr>
      <vt:lpstr>'K11'!Strom_2</vt:lpstr>
      <vt:lpstr>'K12'!Strom_2</vt:lpstr>
      <vt:lpstr>'K13'!Strom_2</vt:lpstr>
      <vt:lpstr>'K14'!Strom_2</vt:lpstr>
      <vt:lpstr>'K15'!Strom_2</vt:lpstr>
      <vt:lpstr>'K16'!Strom_2</vt:lpstr>
      <vt:lpstr>'K17'!Strom_2</vt:lpstr>
      <vt:lpstr>'K18'!Strom_2</vt:lpstr>
      <vt:lpstr>'K19'!Strom_2</vt:lpstr>
      <vt:lpstr>'K2'!Strom_2</vt:lpstr>
      <vt:lpstr>'K3'!Strom_2</vt:lpstr>
      <vt:lpstr>'K4'!Strom_2</vt:lpstr>
      <vt:lpstr>'K5'!Strom_2</vt:lpstr>
      <vt:lpstr>'K6'!Strom_2</vt:lpstr>
      <vt:lpstr>'K7'!Strom_2</vt:lpstr>
      <vt:lpstr>'K8'!Strom_2</vt:lpstr>
      <vt:lpstr>'K9'!Strom_2</vt:lpstr>
      <vt:lpstr>Strom_2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2017-11-28T09:58:26Z</dcterms:created>
  <dcterms:modified xsi:type="dcterms:W3CDTF">2018-01-06T08:29:20Z</dcterms:modified>
</cp:coreProperties>
</file>